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3"/>
  <workbookPr/>
  <mc:AlternateContent xmlns:mc="http://schemas.openxmlformats.org/markup-compatibility/2006">
    <mc:Choice Requires="x15">
      <x15ac:absPath xmlns:x15ac="http://schemas.microsoft.com/office/spreadsheetml/2010/11/ac" url="C:\Users\pbrnak\Documents\Private\Golf\"/>
    </mc:Choice>
  </mc:AlternateContent>
  <xr:revisionPtr revIDLastSave="0" documentId="13_ncr:1_{297ABEC1-2357-439B-8222-FB079871E859}" xr6:coauthVersionLast="36" xr6:coauthVersionMax="36" xr10:uidLastSave="{00000000-0000-0000-0000-000000000000}"/>
  <bookViews>
    <workbookView xWindow="0" yWindow="0" windowWidth="23040" windowHeight="9780" xr2:uid="{00000000-000D-0000-FFFF-FFFF00000000}"/>
  </bookViews>
  <sheets>
    <sheet name="2021-2022" sheetId="7" r:id="rId1"/>
    <sheet name="2020-2021" sheetId="6" r:id="rId2"/>
    <sheet name="2019-2020" sheetId="4" r:id="rId3"/>
    <sheet name="2019-2020 jen rány" sheetId="5" r:id="rId4"/>
    <sheet name="2018-2019" sheetId="1" r:id="rId5"/>
    <sheet name="2018-2019 jen rány" sheetId="3" r:id="rId6"/>
    <sheet name="2017-2018" sheetId="2" r:id="rId7"/>
  </sheets>
  <calcPr calcId="191029"/>
</workbook>
</file>

<file path=xl/calcChain.xml><?xml version="1.0" encoding="utf-8"?>
<calcChain xmlns="http://schemas.openxmlformats.org/spreadsheetml/2006/main">
  <c r="V52" i="7" l="1"/>
  <c r="V47" i="7"/>
  <c r="V32" i="7"/>
  <c r="V20" i="7"/>
  <c r="V18" i="7"/>
  <c r="V17" i="7"/>
  <c r="V16" i="7"/>
  <c r="V15" i="7"/>
  <c r="V13" i="7"/>
  <c r="V12" i="7"/>
  <c r="V9" i="7"/>
  <c r="V8" i="7"/>
  <c r="V7" i="7"/>
  <c r="V6" i="7"/>
  <c r="V5" i="7"/>
  <c r="V10" i="7"/>
  <c r="T52" i="7"/>
  <c r="T25" i="7"/>
  <c r="T20" i="7"/>
  <c r="T18" i="7"/>
  <c r="T17" i="7"/>
  <c r="T16" i="7"/>
  <c r="T15" i="7"/>
  <c r="T10" i="7"/>
  <c r="T9" i="7"/>
  <c r="T7" i="7"/>
  <c r="T5" i="7"/>
  <c r="E292" i="7" l="1"/>
  <c r="H292" i="7" s="1"/>
  <c r="I292" i="7" s="1"/>
  <c r="J292" i="7" s="1"/>
  <c r="E304" i="7" s="1"/>
  <c r="H304" i="7" s="1"/>
  <c r="I304" i="7" s="1"/>
  <c r="J304" i="7" l="1"/>
  <c r="R8" i="7"/>
  <c r="Q8" i="7"/>
  <c r="E278" i="7" l="1"/>
  <c r="H278" i="7" s="1"/>
  <c r="I278" i="7" s="1"/>
  <c r="O25" i="7" s="1"/>
  <c r="J278" i="7" l="1"/>
  <c r="E299" i="7" s="1"/>
  <c r="H299" i="7" s="1"/>
  <c r="I299" i="7" s="1"/>
  <c r="J299" i="7" l="1"/>
  <c r="E310" i="7" s="1"/>
  <c r="H310" i="7" s="1"/>
  <c r="I310" i="7" s="1"/>
  <c r="Q25" i="7"/>
  <c r="M8" i="7"/>
  <c r="E249" i="7"/>
  <c r="H249" i="7" s="1"/>
  <c r="I249" i="7" s="1"/>
  <c r="M54" i="7" s="1"/>
  <c r="J310" i="7" l="1"/>
  <c r="E322" i="7" s="1"/>
  <c r="H322" i="7" s="1"/>
  <c r="I322" i="7" s="1"/>
  <c r="R25" i="7"/>
  <c r="E227" i="7"/>
  <c r="E228" i="7"/>
  <c r="E229" i="7"/>
  <c r="J322" i="7" l="1"/>
  <c r="E334" i="7" s="1"/>
  <c r="H334" i="7" s="1"/>
  <c r="I334" i="7" s="1"/>
  <c r="J334" i="7" s="1"/>
  <c r="S25" i="7"/>
  <c r="E214" i="7"/>
  <c r="H214" i="7" s="1"/>
  <c r="I214" i="7" s="1"/>
  <c r="J214" i="7" s="1"/>
  <c r="E212" i="7"/>
  <c r="E211" i="7"/>
  <c r="K46" i="7" l="1"/>
  <c r="E203" i="7"/>
  <c r="H203" i="7" s="1"/>
  <c r="I203" i="7" s="1"/>
  <c r="J203" i="7" l="1"/>
  <c r="E247" i="7" s="1"/>
  <c r="H247" i="7" s="1"/>
  <c r="I247" i="7" s="1"/>
  <c r="K16" i="7"/>
  <c r="J16" i="7"/>
  <c r="E197" i="7"/>
  <c r="H197" i="7" s="1"/>
  <c r="I197" i="7" s="1"/>
  <c r="J197" i="7" s="1"/>
  <c r="E196" i="7"/>
  <c r="J247" i="7" l="1"/>
  <c r="E263" i="7" s="1"/>
  <c r="H263" i="7" s="1"/>
  <c r="I263" i="7" s="1"/>
  <c r="M16" i="7"/>
  <c r="J62" i="7"/>
  <c r="I61" i="7"/>
  <c r="E179" i="7"/>
  <c r="E178" i="7"/>
  <c r="H178" i="7" s="1"/>
  <c r="I178" i="7" s="1"/>
  <c r="J178" i="7" s="1"/>
  <c r="J263" i="7" l="1"/>
  <c r="E275" i="7" s="1"/>
  <c r="H275" i="7" s="1"/>
  <c r="I275" i="7" s="1"/>
  <c r="O16" i="7" s="1"/>
  <c r="N16" i="7"/>
  <c r="I57" i="7"/>
  <c r="J275" i="7" l="1"/>
  <c r="E289" i="7" s="1"/>
  <c r="H289" i="7" s="1"/>
  <c r="I289" i="7" s="1"/>
  <c r="E124" i="7"/>
  <c r="H123" i="7"/>
  <c r="I123" i="7" s="1"/>
  <c r="F54" i="7" s="1"/>
  <c r="E121" i="7"/>
  <c r="H121" i="7" s="1"/>
  <c r="I121" i="7" s="1"/>
  <c r="E120" i="7"/>
  <c r="H120" i="7" s="1"/>
  <c r="I120" i="7" s="1"/>
  <c r="H124" i="7"/>
  <c r="I124" i="7" s="1"/>
  <c r="E119" i="7"/>
  <c r="H119" i="7" s="1"/>
  <c r="I119" i="7" s="1"/>
  <c r="J289" i="7" l="1"/>
  <c r="E315" i="7" s="1"/>
  <c r="H315" i="7" s="1"/>
  <c r="I315" i="7" s="1"/>
  <c r="P16" i="7"/>
  <c r="J124" i="7"/>
  <c r="F55" i="7"/>
  <c r="J120" i="7"/>
  <c r="E141" i="7" s="1"/>
  <c r="H141" i="7" s="1"/>
  <c r="I141" i="7" s="1"/>
  <c r="F35" i="7"/>
  <c r="J119" i="7"/>
  <c r="E140" i="7" s="1"/>
  <c r="H140" i="7" s="1"/>
  <c r="I140" i="7" s="1"/>
  <c r="F53" i="7"/>
  <c r="J121" i="7"/>
  <c r="E279" i="7" s="1"/>
  <c r="H279" i="7" s="1"/>
  <c r="I279" i="7" s="1"/>
  <c r="O21" i="7" s="1"/>
  <c r="F21" i="7"/>
  <c r="E50" i="7"/>
  <c r="E101" i="7"/>
  <c r="H101" i="7" s="1"/>
  <c r="I101" i="7" s="1"/>
  <c r="J101" i="7" s="1"/>
  <c r="E118" i="7" s="1"/>
  <c r="H118" i="7" s="1"/>
  <c r="I118" i="7" s="1"/>
  <c r="E100" i="7"/>
  <c r="H100" i="7" s="1"/>
  <c r="I100" i="7" s="1"/>
  <c r="J100" i="7" s="1"/>
  <c r="E117" i="7" s="1"/>
  <c r="H117" i="7" s="1"/>
  <c r="I117" i="7" s="1"/>
  <c r="E99" i="7"/>
  <c r="J99" i="7" s="1"/>
  <c r="E116" i="7" s="1"/>
  <c r="H116" i="7" s="1"/>
  <c r="I116" i="7" s="1"/>
  <c r="E98" i="7"/>
  <c r="H98" i="7" s="1"/>
  <c r="I98" i="7" s="1"/>
  <c r="J98" i="7" s="1"/>
  <c r="E115" i="7" s="1"/>
  <c r="H115" i="7" s="1"/>
  <c r="I115" i="7" s="1"/>
  <c r="E97" i="7"/>
  <c r="H97" i="7" s="1"/>
  <c r="I97" i="7" s="1"/>
  <c r="J97" i="7" s="1"/>
  <c r="E114" i="7" s="1"/>
  <c r="H114" i="7" s="1"/>
  <c r="I114" i="7" s="1"/>
  <c r="H96" i="7"/>
  <c r="I96" i="7" s="1"/>
  <c r="J96" i="7" s="1"/>
  <c r="E113" i="7" s="1"/>
  <c r="H113" i="7" s="1"/>
  <c r="I113" i="7" s="1"/>
  <c r="H95" i="7"/>
  <c r="I95" i="7" s="1"/>
  <c r="J95" i="7" s="1"/>
  <c r="E112" i="7" s="1"/>
  <c r="H112" i="7" s="1"/>
  <c r="I112" i="7" s="1"/>
  <c r="H94" i="7"/>
  <c r="I94" i="7" s="1"/>
  <c r="J94" i="7" s="1"/>
  <c r="E174" i="7" s="1"/>
  <c r="H174" i="7" s="1"/>
  <c r="I174" i="7" s="1"/>
  <c r="H93" i="7"/>
  <c r="I93" i="7" s="1"/>
  <c r="J93" i="7" s="1"/>
  <c r="E111" i="7" s="1"/>
  <c r="H111" i="7" s="1"/>
  <c r="I111" i="7" s="1"/>
  <c r="H92" i="7"/>
  <c r="I92" i="7" s="1"/>
  <c r="J92" i="7" s="1"/>
  <c r="E110" i="7" s="1"/>
  <c r="H110" i="7" s="1"/>
  <c r="I110" i="7" s="1"/>
  <c r="H91" i="7"/>
  <c r="I91" i="7" s="1"/>
  <c r="J91" i="7" s="1"/>
  <c r="E109" i="7" s="1"/>
  <c r="H109" i="7" s="1"/>
  <c r="I109" i="7" s="1"/>
  <c r="H90" i="7"/>
  <c r="I90" i="7" s="1"/>
  <c r="J90" i="7" s="1"/>
  <c r="E143" i="7" s="1"/>
  <c r="H143" i="7" s="1"/>
  <c r="I143" i="7" s="1"/>
  <c r="H89" i="7"/>
  <c r="I89" i="7" s="1"/>
  <c r="J89" i="7" s="1"/>
  <c r="E108" i="7" s="1"/>
  <c r="H108" i="7" s="1"/>
  <c r="I108" i="7" s="1"/>
  <c r="H88" i="7"/>
  <c r="I88" i="7" s="1"/>
  <c r="J88" i="7" s="1"/>
  <c r="E107" i="7" s="1"/>
  <c r="H107" i="7" s="1"/>
  <c r="I107" i="7" s="1"/>
  <c r="H87" i="7"/>
  <c r="I87" i="7" s="1"/>
  <c r="J87" i="7" s="1"/>
  <c r="E106" i="7" s="1"/>
  <c r="H106" i="7" s="1"/>
  <c r="I106" i="7" s="1"/>
  <c r="H86" i="7"/>
  <c r="I86" i="7" s="1"/>
  <c r="J86" i="7" s="1"/>
  <c r="E105" i="7" s="1"/>
  <c r="H105" i="7" s="1"/>
  <c r="I105" i="7" s="1"/>
  <c r="H85" i="7"/>
  <c r="I85" i="7" s="1"/>
  <c r="J85" i="7" s="1"/>
  <c r="E104" i="7" s="1"/>
  <c r="H104" i="7" s="1"/>
  <c r="I104" i="7" s="1"/>
  <c r="H84" i="7"/>
  <c r="I84" i="7" s="1"/>
  <c r="H83" i="7"/>
  <c r="I83" i="7" s="1"/>
  <c r="J83" i="7" s="1"/>
  <c r="E102" i="7" s="1"/>
  <c r="H102" i="7" s="1"/>
  <c r="I102" i="7" s="1"/>
  <c r="J84" i="7" l="1"/>
  <c r="E103" i="7" s="1"/>
  <c r="H103" i="7" s="1"/>
  <c r="I103" i="7" s="1"/>
  <c r="F6" i="7" s="1"/>
  <c r="E6" i="7"/>
  <c r="J315" i="7"/>
  <c r="E326" i="7" s="1"/>
  <c r="H326" i="7" s="1"/>
  <c r="I326" i="7" s="1"/>
  <c r="R16" i="7"/>
  <c r="J279" i="7"/>
  <c r="J174" i="7"/>
  <c r="E193" i="7" s="1"/>
  <c r="H193" i="7" s="1"/>
  <c r="I193" i="7" s="1"/>
  <c r="I31" i="7"/>
  <c r="J102" i="7"/>
  <c r="E125" i="7" s="1"/>
  <c r="H125" i="7" s="1"/>
  <c r="I125" i="7" s="1"/>
  <c r="F5" i="7"/>
  <c r="J109" i="7"/>
  <c r="E132" i="7" s="1"/>
  <c r="H132" i="7" s="1"/>
  <c r="I132" i="7" s="1"/>
  <c r="F16" i="7"/>
  <c r="J116" i="7"/>
  <c r="F50" i="7"/>
  <c r="J107" i="7"/>
  <c r="E130" i="7" s="1"/>
  <c r="H130" i="7" s="1"/>
  <c r="I130" i="7" s="1"/>
  <c r="F10" i="7"/>
  <c r="J113" i="7"/>
  <c r="E136" i="7" s="1"/>
  <c r="H136" i="7" s="1"/>
  <c r="I136" i="7" s="1"/>
  <c r="F30" i="7"/>
  <c r="J141" i="7"/>
  <c r="E156" i="7" s="1"/>
  <c r="H156" i="7" s="1"/>
  <c r="I156" i="7" s="1"/>
  <c r="G35" i="7"/>
  <c r="J104" i="7"/>
  <c r="E127" i="7" s="1"/>
  <c r="H127" i="7" s="1"/>
  <c r="I127" i="7" s="1"/>
  <c r="F7" i="7"/>
  <c r="J108" i="7"/>
  <c r="E131" i="7" s="1"/>
  <c r="H131" i="7" s="1"/>
  <c r="I131" i="7" s="1"/>
  <c r="F13" i="7"/>
  <c r="J111" i="7"/>
  <c r="E134" i="7" s="1"/>
  <c r="H134" i="7" s="1"/>
  <c r="I134" i="7" s="1"/>
  <c r="F20" i="7"/>
  <c r="J114" i="7"/>
  <c r="E137" i="7" s="1"/>
  <c r="H137" i="7" s="1"/>
  <c r="I137" i="7" s="1"/>
  <c r="F52" i="7"/>
  <c r="J118" i="7"/>
  <c r="E139" i="7" s="1"/>
  <c r="H139" i="7" s="1"/>
  <c r="I139" i="7" s="1"/>
  <c r="F12" i="7"/>
  <c r="J106" i="7"/>
  <c r="E129" i="7" s="1"/>
  <c r="H129" i="7" s="1"/>
  <c r="I129" i="7" s="1"/>
  <c r="F9" i="7"/>
  <c r="J112" i="7"/>
  <c r="E135" i="7" s="1"/>
  <c r="H135" i="7" s="1"/>
  <c r="I135" i="7" s="1"/>
  <c r="F32" i="7"/>
  <c r="J103" i="7"/>
  <c r="E126" i="7" s="1"/>
  <c r="H126" i="7" s="1"/>
  <c r="I126" i="7" s="1"/>
  <c r="G6" i="7" s="1"/>
  <c r="J110" i="7"/>
  <c r="E133" i="7" s="1"/>
  <c r="H133" i="7" s="1"/>
  <c r="I133" i="7" s="1"/>
  <c r="F18" i="7"/>
  <c r="J117" i="7"/>
  <c r="F51" i="7"/>
  <c r="J105" i="7"/>
  <c r="E128" i="7" s="1"/>
  <c r="H128" i="7" s="1"/>
  <c r="I128" i="7" s="1"/>
  <c r="F8" i="7"/>
  <c r="J143" i="7"/>
  <c r="E158" i="7" s="1"/>
  <c r="H158" i="7" s="1"/>
  <c r="I158" i="7" s="1"/>
  <c r="G15" i="7"/>
  <c r="J115" i="7"/>
  <c r="E138" i="7" s="1"/>
  <c r="H138" i="7" s="1"/>
  <c r="I138" i="7" s="1"/>
  <c r="F49" i="7"/>
  <c r="J140" i="7"/>
  <c r="E215" i="7" s="1"/>
  <c r="H215" i="7" s="1"/>
  <c r="I215" i="7" s="1"/>
  <c r="G53" i="7"/>
  <c r="E7" i="7"/>
  <c r="E8" i="7"/>
  <c r="E12" i="7"/>
  <c r="E18" i="7"/>
  <c r="E47" i="7"/>
  <c r="E13" i="7"/>
  <c r="E20" i="7"/>
  <c r="E52" i="7"/>
  <c r="E5" i="7"/>
  <c r="E9" i="7"/>
  <c r="E15" i="7"/>
  <c r="E31" i="7"/>
  <c r="E49" i="7"/>
  <c r="E10" i="7"/>
  <c r="E16" i="7"/>
  <c r="E32" i="7"/>
  <c r="E51" i="7"/>
  <c r="E82" i="7"/>
  <c r="E81" i="7"/>
  <c r="E80" i="7"/>
  <c r="E79" i="7"/>
  <c r="H79" i="7" s="1"/>
  <c r="I79" i="7" s="1"/>
  <c r="J79" i="7" s="1"/>
  <c r="E78" i="7"/>
  <c r="H78" i="7" s="1"/>
  <c r="I78" i="7" s="1"/>
  <c r="J78" i="7" s="1"/>
  <c r="E280" i="7" s="1"/>
  <c r="H280" i="7" s="1"/>
  <c r="I280" i="7" s="1"/>
  <c r="O22" i="7" s="1"/>
  <c r="E77" i="7"/>
  <c r="H77" i="7" s="1"/>
  <c r="I77" i="7" s="1"/>
  <c r="J77" i="7" s="1"/>
  <c r="E76" i="7"/>
  <c r="H76" i="7" s="1"/>
  <c r="I76" i="7" s="1"/>
  <c r="J76" i="7" s="1"/>
  <c r="E75" i="7"/>
  <c r="H75" i="7" s="1"/>
  <c r="I75" i="7" s="1"/>
  <c r="J75" i="7" s="1"/>
  <c r="E122" i="7" s="1"/>
  <c r="H122" i="7" s="1"/>
  <c r="I122" i="7" s="1"/>
  <c r="E74" i="7"/>
  <c r="E73" i="7"/>
  <c r="E72" i="7"/>
  <c r="E71" i="7"/>
  <c r="E70" i="7"/>
  <c r="E69" i="7"/>
  <c r="E68" i="7"/>
  <c r="E67" i="7"/>
  <c r="E66" i="7"/>
  <c r="J326" i="7" l="1"/>
  <c r="E337" i="7" s="1"/>
  <c r="H337" i="7" s="1"/>
  <c r="I337" i="7" s="1"/>
  <c r="J337" i="7" s="1"/>
  <c r="S16" i="7"/>
  <c r="J280" i="7"/>
  <c r="J215" i="7"/>
  <c r="E231" i="7" s="1"/>
  <c r="H231" i="7" s="1"/>
  <c r="I231" i="7" s="1"/>
  <c r="K53" i="7"/>
  <c r="J193" i="7"/>
  <c r="E210" i="7" s="1"/>
  <c r="H210" i="7" s="1"/>
  <c r="I210" i="7" s="1"/>
  <c r="J31" i="7"/>
  <c r="J158" i="7"/>
  <c r="E173" i="7" s="1"/>
  <c r="H173" i="7" s="1"/>
  <c r="I173" i="7" s="1"/>
  <c r="H15" i="7"/>
  <c r="J156" i="7"/>
  <c r="E171" i="7" s="1"/>
  <c r="H171" i="7" s="1"/>
  <c r="I171" i="7" s="1"/>
  <c r="H35" i="7"/>
  <c r="J138" i="7"/>
  <c r="G49" i="7"/>
  <c r="J126" i="7"/>
  <c r="E145" i="7" s="1"/>
  <c r="H145" i="7" s="1"/>
  <c r="I145" i="7" s="1"/>
  <c r="H6" i="7" s="1"/>
  <c r="G9" i="7"/>
  <c r="J129" i="7"/>
  <c r="E147" i="7" s="1"/>
  <c r="H147" i="7" s="1"/>
  <c r="I147" i="7" s="1"/>
  <c r="J139" i="7"/>
  <c r="E155" i="7" s="1"/>
  <c r="H155" i="7" s="1"/>
  <c r="I155" i="7" s="1"/>
  <c r="G12" i="7"/>
  <c r="J134" i="7"/>
  <c r="E176" i="7" s="1"/>
  <c r="H176" i="7" s="1"/>
  <c r="I176" i="7" s="1"/>
  <c r="G20" i="7"/>
  <c r="J127" i="7"/>
  <c r="E175" i="7" s="1"/>
  <c r="H175" i="7" s="1"/>
  <c r="I175" i="7" s="1"/>
  <c r="G7" i="7"/>
  <c r="J130" i="7"/>
  <c r="E148" i="7" s="1"/>
  <c r="H148" i="7" s="1"/>
  <c r="I148" i="7" s="1"/>
  <c r="G10" i="7"/>
  <c r="J132" i="7"/>
  <c r="E150" i="7" s="1"/>
  <c r="H150" i="7" s="1"/>
  <c r="I150" i="7" s="1"/>
  <c r="G16" i="7"/>
  <c r="J122" i="7"/>
  <c r="E142" i="7" s="1"/>
  <c r="H142" i="7" s="1"/>
  <c r="I142" i="7" s="1"/>
  <c r="F17" i="7"/>
  <c r="J128" i="7"/>
  <c r="E146" i="7" s="1"/>
  <c r="H146" i="7" s="1"/>
  <c r="I146" i="7" s="1"/>
  <c r="G8" i="7"/>
  <c r="J133" i="7"/>
  <c r="E151" i="7" s="1"/>
  <c r="H151" i="7" s="1"/>
  <c r="I151" i="7" s="1"/>
  <c r="G18" i="7"/>
  <c r="G32" i="7"/>
  <c r="J135" i="7"/>
  <c r="E152" i="7" s="1"/>
  <c r="H152" i="7" s="1"/>
  <c r="I152" i="7" s="1"/>
  <c r="J137" i="7"/>
  <c r="E154" i="7" s="1"/>
  <c r="H154" i="7" s="1"/>
  <c r="I154" i="7" s="1"/>
  <c r="G52" i="7"/>
  <c r="J131" i="7"/>
  <c r="E149" i="7" s="1"/>
  <c r="H149" i="7" s="1"/>
  <c r="I149" i="7" s="1"/>
  <c r="G13" i="7"/>
  <c r="J136" i="7"/>
  <c r="G30" i="7"/>
  <c r="J125" i="7"/>
  <c r="E144" i="7" s="1"/>
  <c r="H144" i="7" s="1"/>
  <c r="I144" i="7" s="1"/>
  <c r="G5" i="7"/>
  <c r="D18" i="7"/>
  <c r="D31" i="7"/>
  <c r="D22" i="7"/>
  <c r="D17" i="7"/>
  <c r="D20" i="7"/>
  <c r="H82" i="7"/>
  <c r="I82" i="7" s="1"/>
  <c r="D48" i="7" s="1"/>
  <c r="H81" i="7"/>
  <c r="I81" i="7" s="1"/>
  <c r="D47" i="7" s="1"/>
  <c r="H80" i="7"/>
  <c r="I80" i="7" s="1"/>
  <c r="D32" i="7" s="1"/>
  <c r="H74" i="7"/>
  <c r="I74" i="7" s="1"/>
  <c r="D16" i="7" s="1"/>
  <c r="H73" i="7"/>
  <c r="I73" i="7" s="1"/>
  <c r="D15" i="7" s="1"/>
  <c r="H72" i="7"/>
  <c r="I72" i="7" s="1"/>
  <c r="D13" i="7" s="1"/>
  <c r="H71" i="7"/>
  <c r="I71" i="7" s="1"/>
  <c r="D10" i="7" s="1"/>
  <c r="H70" i="7"/>
  <c r="I70" i="7" s="1"/>
  <c r="D9" i="7" s="1"/>
  <c r="H69" i="7"/>
  <c r="I69" i="7" s="1"/>
  <c r="D8" i="7" s="1"/>
  <c r="H68" i="7"/>
  <c r="I68" i="7" s="1"/>
  <c r="D7" i="7" s="1"/>
  <c r="H67" i="7"/>
  <c r="I67" i="7" s="1"/>
  <c r="D6" i="7" s="1"/>
  <c r="H66" i="7"/>
  <c r="I66" i="7" s="1"/>
  <c r="D5" i="7" s="1"/>
  <c r="E153" i="7" l="1"/>
  <c r="H153" i="7" s="1"/>
  <c r="I153" i="7" s="1"/>
  <c r="J153" i="7" s="1"/>
  <c r="E168" i="7" s="1"/>
  <c r="H168" i="7" s="1"/>
  <c r="I168" i="7" s="1"/>
  <c r="E245" i="7"/>
  <c r="H245" i="7" s="1"/>
  <c r="I245" i="7" s="1"/>
  <c r="J231" i="7"/>
  <c r="E243" i="7" s="1"/>
  <c r="H243" i="7" s="1"/>
  <c r="I243" i="7" s="1"/>
  <c r="L53" i="7"/>
  <c r="J210" i="7"/>
  <c r="K31" i="7"/>
  <c r="J152" i="7"/>
  <c r="E167" i="7" s="1"/>
  <c r="H167" i="7" s="1"/>
  <c r="I167" i="7" s="1"/>
  <c r="H32" i="7"/>
  <c r="J145" i="7"/>
  <c r="E160" i="7" s="1"/>
  <c r="H160" i="7" s="1"/>
  <c r="I160" i="7" s="1"/>
  <c r="I6" i="7" s="1"/>
  <c r="J149" i="7"/>
  <c r="E164" i="7" s="1"/>
  <c r="H164" i="7" s="1"/>
  <c r="I164" i="7" s="1"/>
  <c r="H13" i="7"/>
  <c r="J146" i="7"/>
  <c r="E161" i="7" s="1"/>
  <c r="H161" i="7" s="1"/>
  <c r="I161" i="7" s="1"/>
  <c r="H8" i="7"/>
  <c r="J150" i="7"/>
  <c r="E165" i="7" s="1"/>
  <c r="H165" i="7" s="1"/>
  <c r="I165" i="7" s="1"/>
  <c r="H16" i="7"/>
  <c r="J175" i="7"/>
  <c r="E194" i="7" s="1"/>
  <c r="H194" i="7" s="1"/>
  <c r="I194" i="7" s="1"/>
  <c r="I7" i="7"/>
  <c r="J171" i="7"/>
  <c r="E190" i="7" s="1"/>
  <c r="H190" i="7" s="1"/>
  <c r="I190" i="7" s="1"/>
  <c r="I35" i="7"/>
  <c r="J147" i="7"/>
  <c r="E162" i="7" s="1"/>
  <c r="H162" i="7" s="1"/>
  <c r="I162" i="7" s="1"/>
  <c r="H9" i="7"/>
  <c r="J154" i="7"/>
  <c r="E169" i="7" s="1"/>
  <c r="H169" i="7" s="1"/>
  <c r="I169" i="7" s="1"/>
  <c r="H52" i="7"/>
  <c r="J148" i="7"/>
  <c r="E163" i="7" s="1"/>
  <c r="H163" i="7" s="1"/>
  <c r="I163" i="7" s="1"/>
  <c r="H10" i="7"/>
  <c r="J176" i="7"/>
  <c r="E195" i="7" s="1"/>
  <c r="H195" i="7" s="1"/>
  <c r="I195" i="7" s="1"/>
  <c r="I20" i="7"/>
  <c r="J173" i="7"/>
  <c r="E192" i="7" s="1"/>
  <c r="H192" i="7" s="1"/>
  <c r="I192" i="7" s="1"/>
  <c r="I15" i="7"/>
  <c r="J151" i="7"/>
  <c r="E166" i="7" s="1"/>
  <c r="H166" i="7" s="1"/>
  <c r="I166" i="7" s="1"/>
  <c r="H18" i="7"/>
  <c r="J155" i="7"/>
  <c r="E170" i="7" s="1"/>
  <c r="H170" i="7" s="1"/>
  <c r="I170" i="7" s="1"/>
  <c r="H12" i="7"/>
  <c r="J144" i="7"/>
  <c r="E159" i="7" s="1"/>
  <c r="H159" i="7" s="1"/>
  <c r="I159" i="7" s="1"/>
  <c r="H5" i="7"/>
  <c r="J142" i="7"/>
  <c r="E157" i="7" s="1"/>
  <c r="H157" i="7" s="1"/>
  <c r="I157" i="7" s="1"/>
  <c r="G17" i="7"/>
  <c r="J68" i="7"/>
  <c r="J70" i="7"/>
  <c r="J74" i="7"/>
  <c r="J81" i="7"/>
  <c r="J66" i="7"/>
  <c r="J72" i="7"/>
  <c r="J67" i="7"/>
  <c r="J69" i="7"/>
  <c r="J71" i="7"/>
  <c r="J73" i="7"/>
  <c r="J80" i="7"/>
  <c r="J82" i="7"/>
  <c r="E177" i="7" s="1"/>
  <c r="H177" i="7" s="1"/>
  <c r="I177" i="7" s="1"/>
  <c r="D46" i="6"/>
  <c r="D45" i="6"/>
  <c r="D35" i="6"/>
  <c r="D25" i="6"/>
  <c r="D20" i="6"/>
  <c r="D18" i="6"/>
  <c r="D17" i="6"/>
  <c r="D16" i="6"/>
  <c r="D13" i="6"/>
  <c r="D12" i="6"/>
  <c r="D10" i="6"/>
  <c r="D9" i="6"/>
  <c r="D8" i="6"/>
  <c r="D6" i="6"/>
  <c r="E64" i="6"/>
  <c r="H64" i="6" s="1"/>
  <c r="I64" i="6" s="1"/>
  <c r="J64" i="6" s="1"/>
  <c r="E63" i="6"/>
  <c r="H63" i="6" s="1"/>
  <c r="I63" i="6" s="1"/>
  <c r="J63" i="6" s="1"/>
  <c r="E62" i="6"/>
  <c r="H62" i="6" s="1"/>
  <c r="I62" i="6" s="1"/>
  <c r="J62" i="6" s="1"/>
  <c r="E61" i="6"/>
  <c r="H61" i="6" s="1"/>
  <c r="I61" i="6" s="1"/>
  <c r="J61" i="6" s="1"/>
  <c r="E60" i="6"/>
  <c r="H60" i="6" s="1"/>
  <c r="I60" i="6" s="1"/>
  <c r="J60" i="6" s="1"/>
  <c r="E56" i="6"/>
  <c r="E55" i="6"/>
  <c r="H47" i="7" l="1"/>
  <c r="J245" i="7"/>
  <c r="E261" i="7" s="1"/>
  <c r="H261" i="7" s="1"/>
  <c r="I261" i="7" s="1"/>
  <c r="M47" i="7"/>
  <c r="J243" i="7"/>
  <c r="E259" i="7" s="1"/>
  <c r="H259" i="7" s="1"/>
  <c r="I259" i="7" s="1"/>
  <c r="M53" i="7"/>
  <c r="H228" i="7"/>
  <c r="I228" i="7" s="1"/>
  <c r="J228" i="7" s="1"/>
  <c r="E250" i="7"/>
  <c r="H250" i="7" s="1"/>
  <c r="I250" i="7" s="1"/>
  <c r="J195" i="7"/>
  <c r="J20" i="7"/>
  <c r="J194" i="7"/>
  <c r="J7" i="7"/>
  <c r="J192" i="7"/>
  <c r="E209" i="7" s="1"/>
  <c r="H209" i="7" s="1"/>
  <c r="I209" i="7" s="1"/>
  <c r="J15" i="7"/>
  <c r="J190" i="7"/>
  <c r="E207" i="7" s="1"/>
  <c r="H207" i="7" s="1"/>
  <c r="I207" i="7" s="1"/>
  <c r="J35" i="7"/>
  <c r="J157" i="7"/>
  <c r="E172" i="7" s="1"/>
  <c r="H172" i="7" s="1"/>
  <c r="I172" i="7" s="1"/>
  <c r="H17" i="7"/>
  <c r="J159" i="7"/>
  <c r="E180" i="7" s="1"/>
  <c r="H180" i="7" s="1"/>
  <c r="I180" i="7" s="1"/>
  <c r="I5" i="7"/>
  <c r="J160" i="7"/>
  <c r="E181" i="7" s="1"/>
  <c r="H181" i="7" s="1"/>
  <c r="I181" i="7" s="1"/>
  <c r="J6" i="7" s="1"/>
  <c r="J177" i="7"/>
  <c r="H196" i="7" s="1"/>
  <c r="I196" i="7" s="1"/>
  <c r="J54" i="7" s="1"/>
  <c r="I48" i="7"/>
  <c r="J170" i="7"/>
  <c r="E189" i="7" s="1"/>
  <c r="H189" i="7" s="1"/>
  <c r="I189" i="7" s="1"/>
  <c r="I12" i="7"/>
  <c r="J163" i="7"/>
  <c r="E183" i="7" s="1"/>
  <c r="H183" i="7" s="1"/>
  <c r="I183" i="7" s="1"/>
  <c r="I10" i="7"/>
  <c r="J168" i="7"/>
  <c r="E187" i="7" s="1"/>
  <c r="H187" i="7" s="1"/>
  <c r="I187" i="7" s="1"/>
  <c r="I47" i="7"/>
  <c r="J166" i="7"/>
  <c r="E186" i="7" s="1"/>
  <c r="H186" i="7" s="1"/>
  <c r="I186" i="7" s="1"/>
  <c r="I18" i="7"/>
  <c r="J169" i="7"/>
  <c r="E188" i="7" s="1"/>
  <c r="H188" i="7" s="1"/>
  <c r="I188" i="7" s="1"/>
  <c r="I52" i="7"/>
  <c r="J162" i="7"/>
  <c r="E218" i="7" s="1"/>
  <c r="H218" i="7" s="1"/>
  <c r="I218" i="7" s="1"/>
  <c r="I9" i="7"/>
  <c r="J161" i="7"/>
  <c r="E182" i="7" s="1"/>
  <c r="H182" i="7" s="1"/>
  <c r="I182" i="7" s="1"/>
  <c r="I8" i="7"/>
  <c r="J165" i="7"/>
  <c r="E185" i="7" s="1"/>
  <c r="I16" i="7"/>
  <c r="U16" i="7" s="1"/>
  <c r="J164" i="7"/>
  <c r="E184" i="7" s="1"/>
  <c r="H184" i="7" s="1"/>
  <c r="I184" i="7" s="1"/>
  <c r="I13" i="7"/>
  <c r="J167" i="7"/>
  <c r="E213" i="7" s="1"/>
  <c r="H213" i="7" s="1"/>
  <c r="I213" i="7" s="1"/>
  <c r="I32" i="7"/>
  <c r="S19" i="6"/>
  <c r="T19" i="6" s="1"/>
  <c r="E59" i="6"/>
  <c r="H59" i="6" s="1"/>
  <c r="I59" i="6" s="1"/>
  <c r="E58" i="6"/>
  <c r="H58" i="6" s="1"/>
  <c r="I58" i="6" s="1"/>
  <c r="J58" i="6" s="1"/>
  <c r="E57" i="6"/>
  <c r="H57" i="6" s="1"/>
  <c r="I57" i="6" s="1"/>
  <c r="H56" i="6"/>
  <c r="I56" i="6" s="1"/>
  <c r="H55" i="6"/>
  <c r="I55" i="6" s="1"/>
  <c r="J55" i="6" s="1"/>
  <c r="E54" i="6"/>
  <c r="H54" i="6" s="1"/>
  <c r="I54" i="6" s="1"/>
  <c r="E53" i="6"/>
  <c r="H53" i="6" s="1"/>
  <c r="I53" i="6" s="1"/>
  <c r="J53" i="6" s="1"/>
  <c r="E52" i="6"/>
  <c r="H52" i="6" s="1"/>
  <c r="I52" i="6" s="1"/>
  <c r="E51" i="6"/>
  <c r="H51" i="6" s="1"/>
  <c r="I51" i="6" s="1"/>
  <c r="S47" i="6"/>
  <c r="T47" i="6" s="1"/>
  <c r="S44" i="6"/>
  <c r="T44" i="6" s="1"/>
  <c r="S42" i="6"/>
  <c r="T42" i="6" s="1"/>
  <c r="S39" i="6"/>
  <c r="T39" i="6" s="1"/>
  <c r="S36" i="6"/>
  <c r="T36" i="6" s="1"/>
  <c r="S31" i="6"/>
  <c r="T31" i="6" s="1"/>
  <c r="S13" i="6"/>
  <c r="T13" i="6" s="1"/>
  <c r="S11" i="6"/>
  <c r="T11" i="6" s="1"/>
  <c r="S33" i="5"/>
  <c r="S17" i="5"/>
  <c r="S16" i="5"/>
  <c r="S15" i="5"/>
  <c r="S14" i="5"/>
  <c r="S12" i="5"/>
  <c r="S11" i="5"/>
  <c r="S10" i="5"/>
  <c r="S9" i="5"/>
  <c r="S8" i="5"/>
  <c r="E280" i="5"/>
  <c r="H280" i="5" s="1"/>
  <c r="I280" i="5" s="1"/>
  <c r="J280" i="5" s="1"/>
  <c r="E280" i="4"/>
  <c r="L59" i="7" l="1"/>
  <c r="J259" i="7"/>
  <c r="N53" i="7"/>
  <c r="J261" i="7"/>
  <c r="E273" i="7" s="1"/>
  <c r="H273" i="7" s="1"/>
  <c r="I273" i="7" s="1"/>
  <c r="O47" i="7" s="1"/>
  <c r="N47" i="7"/>
  <c r="J250" i="7"/>
  <c r="E301" i="7" s="1"/>
  <c r="H301" i="7" s="1"/>
  <c r="I301" i="7" s="1"/>
  <c r="M31" i="7"/>
  <c r="J218" i="7"/>
  <c r="E234" i="7" s="1"/>
  <c r="H234" i="7" s="1"/>
  <c r="I234" i="7" s="1"/>
  <c r="L9" i="7"/>
  <c r="H211" i="7"/>
  <c r="I211" i="7" s="1"/>
  <c r="K34" i="7" s="1"/>
  <c r="E244" i="7"/>
  <c r="H244" i="7" s="1"/>
  <c r="I244" i="7" s="1"/>
  <c r="H212" i="7"/>
  <c r="I212" i="7" s="1"/>
  <c r="K45" i="7" s="1"/>
  <c r="E223" i="7"/>
  <c r="J209" i="7"/>
  <c r="K15" i="7"/>
  <c r="J213" i="7"/>
  <c r="E230" i="7" s="1"/>
  <c r="H230" i="7" s="1"/>
  <c r="I230" i="7" s="1"/>
  <c r="K32" i="7"/>
  <c r="J207" i="7"/>
  <c r="E225" i="7" s="1"/>
  <c r="H225" i="7" s="1"/>
  <c r="I225" i="7" s="1"/>
  <c r="K35" i="7"/>
  <c r="J184" i="7"/>
  <c r="E202" i="7" s="1"/>
  <c r="H202" i="7" s="1"/>
  <c r="I202" i="7" s="1"/>
  <c r="J13" i="7"/>
  <c r="J182" i="7"/>
  <c r="E200" i="7" s="1"/>
  <c r="H200" i="7" s="1"/>
  <c r="I200" i="7" s="1"/>
  <c r="J8" i="7"/>
  <c r="J188" i="7"/>
  <c r="E206" i="7" s="1"/>
  <c r="H206" i="7" s="1"/>
  <c r="I206" i="7" s="1"/>
  <c r="J52" i="7"/>
  <c r="J187" i="7"/>
  <c r="E205" i="7" s="1"/>
  <c r="H205" i="7" s="1"/>
  <c r="I205" i="7" s="1"/>
  <c r="J47" i="7"/>
  <c r="J189" i="7"/>
  <c r="E221" i="7" s="1"/>
  <c r="H221" i="7" s="1"/>
  <c r="I221" i="7" s="1"/>
  <c r="J12" i="7"/>
  <c r="J181" i="7"/>
  <c r="E199" i="7" s="1"/>
  <c r="H199" i="7" s="1"/>
  <c r="I199" i="7" s="1"/>
  <c r="K6" i="7" s="1"/>
  <c r="J186" i="7"/>
  <c r="E204" i="7" s="1"/>
  <c r="H204" i="7" s="1"/>
  <c r="I204" i="7" s="1"/>
  <c r="J18" i="7"/>
  <c r="J183" i="7"/>
  <c r="E201" i="7" s="1"/>
  <c r="H201" i="7" s="1"/>
  <c r="I201" i="7" s="1"/>
  <c r="J10" i="7"/>
  <c r="J180" i="7"/>
  <c r="E198" i="7" s="1"/>
  <c r="H198" i="7" s="1"/>
  <c r="I198" i="7" s="1"/>
  <c r="J5" i="7"/>
  <c r="J172" i="7"/>
  <c r="E191" i="7" s="1"/>
  <c r="H191" i="7" s="1"/>
  <c r="I191" i="7" s="1"/>
  <c r="I17" i="7"/>
  <c r="S34" i="6"/>
  <c r="T34" i="6" s="1"/>
  <c r="S33" i="6"/>
  <c r="T33" i="6" s="1"/>
  <c r="S41" i="6"/>
  <c r="T41" i="6" s="1"/>
  <c r="S43" i="6"/>
  <c r="T43" i="6" s="1"/>
  <c r="S21" i="6"/>
  <c r="T21" i="6" s="1"/>
  <c r="J54" i="6"/>
  <c r="J56" i="6"/>
  <c r="S24" i="6"/>
  <c r="T24" i="6" s="1"/>
  <c r="S29" i="6"/>
  <c r="T29" i="6" s="1"/>
  <c r="S40" i="6"/>
  <c r="T40" i="6" s="1"/>
  <c r="S30" i="6"/>
  <c r="T30" i="6" s="1"/>
  <c r="J51" i="6"/>
  <c r="J57" i="6"/>
  <c r="J59" i="6"/>
  <c r="J52" i="6"/>
  <c r="S37" i="6"/>
  <c r="T37" i="6" s="1"/>
  <c r="S38" i="6"/>
  <c r="T38" i="6" s="1"/>
  <c r="P42" i="5"/>
  <c r="T42" i="5" s="1"/>
  <c r="Q41" i="5"/>
  <c r="R40" i="5"/>
  <c r="Q40" i="5"/>
  <c r="P40" i="5"/>
  <c r="K39" i="5"/>
  <c r="K38" i="5"/>
  <c r="T38" i="5" s="1"/>
  <c r="L37" i="5"/>
  <c r="K37" i="5"/>
  <c r="J37" i="5"/>
  <c r="I36" i="5"/>
  <c r="T36" i="5" s="1"/>
  <c r="I35" i="5"/>
  <c r="I34" i="5"/>
  <c r="R33" i="5"/>
  <c r="Q33" i="5"/>
  <c r="P33" i="5"/>
  <c r="O33" i="5"/>
  <c r="N33" i="5"/>
  <c r="M33" i="5"/>
  <c r="L33" i="5"/>
  <c r="K33" i="5"/>
  <c r="J33" i="5"/>
  <c r="H33" i="5"/>
  <c r="I32" i="5"/>
  <c r="H32" i="5"/>
  <c r="G31" i="5"/>
  <c r="Q30" i="5"/>
  <c r="L30" i="5"/>
  <c r="K30" i="5"/>
  <c r="G30" i="5"/>
  <c r="O29" i="5"/>
  <c r="N29" i="5"/>
  <c r="M29" i="5"/>
  <c r="G29" i="5"/>
  <c r="G28" i="5"/>
  <c r="F28" i="5"/>
  <c r="G27" i="5"/>
  <c r="F27" i="5"/>
  <c r="I26" i="5"/>
  <c r="F26" i="5"/>
  <c r="Q25" i="5"/>
  <c r="G25" i="5"/>
  <c r="F25" i="5"/>
  <c r="Q24" i="5"/>
  <c r="O24" i="5"/>
  <c r="M24" i="5"/>
  <c r="L24" i="5"/>
  <c r="K24" i="5"/>
  <c r="J24" i="5"/>
  <c r="H24" i="5"/>
  <c r="F24" i="5"/>
  <c r="T24" i="5" s="1"/>
  <c r="W24" i="5" s="1"/>
  <c r="E23" i="5"/>
  <c r="F22" i="5"/>
  <c r="E22" i="5"/>
  <c r="K21" i="5"/>
  <c r="J21" i="5"/>
  <c r="I21" i="5"/>
  <c r="E21" i="5"/>
  <c r="E20" i="5"/>
  <c r="Q19" i="5"/>
  <c r="O19" i="5"/>
  <c r="M19" i="5"/>
  <c r="L19" i="5"/>
  <c r="K19" i="5"/>
  <c r="J19" i="5"/>
  <c r="I19" i="5"/>
  <c r="H19" i="5"/>
  <c r="G19" i="5"/>
  <c r="F19" i="5"/>
  <c r="E19" i="5"/>
  <c r="D18" i="5"/>
  <c r="R17" i="5"/>
  <c r="Q17" i="5"/>
  <c r="P17" i="5"/>
  <c r="O17" i="5"/>
  <c r="L17" i="5"/>
  <c r="J17" i="5"/>
  <c r="I17" i="5"/>
  <c r="G17" i="5"/>
  <c r="F17" i="5"/>
  <c r="E17" i="5"/>
  <c r="D17" i="5"/>
  <c r="R16" i="5"/>
  <c r="Q16" i="5"/>
  <c r="P16" i="5"/>
  <c r="O16" i="5"/>
  <c r="N16" i="5"/>
  <c r="K16" i="5"/>
  <c r="J16" i="5"/>
  <c r="I16" i="5"/>
  <c r="H16" i="5"/>
  <c r="G16" i="5"/>
  <c r="E16" i="5"/>
  <c r="D16" i="5"/>
  <c r="R15" i="5"/>
  <c r="Q15" i="5"/>
  <c r="P15" i="5"/>
  <c r="O15" i="5"/>
  <c r="N15" i="5"/>
  <c r="M15" i="5"/>
  <c r="L15" i="5"/>
  <c r="K15" i="5"/>
  <c r="J15" i="5"/>
  <c r="I15" i="5"/>
  <c r="H15" i="5"/>
  <c r="G15" i="5"/>
  <c r="E15" i="5"/>
  <c r="D15" i="5"/>
  <c r="R14" i="5"/>
  <c r="Q14" i="5"/>
  <c r="P14" i="5"/>
  <c r="O14" i="5"/>
  <c r="M14" i="5"/>
  <c r="L14" i="5"/>
  <c r="K14" i="5"/>
  <c r="J14" i="5"/>
  <c r="I14" i="5"/>
  <c r="H14" i="5"/>
  <c r="G14" i="5"/>
  <c r="E14" i="5"/>
  <c r="D14" i="5"/>
  <c r="Q13" i="5"/>
  <c r="N13" i="5"/>
  <c r="M13" i="5"/>
  <c r="K13" i="5"/>
  <c r="I13" i="5"/>
  <c r="H13" i="5"/>
  <c r="G13" i="5"/>
  <c r="E13" i="5"/>
  <c r="D13" i="5"/>
  <c r="Q11" i="5"/>
  <c r="N11" i="5"/>
  <c r="L11" i="5"/>
  <c r="K11" i="5"/>
  <c r="J11" i="5"/>
  <c r="I11" i="5"/>
  <c r="G11" i="5"/>
  <c r="F11" i="5"/>
  <c r="E11" i="5"/>
  <c r="T11" i="5" s="1"/>
  <c r="W11" i="5" s="1"/>
  <c r="R10" i="5"/>
  <c r="Q10" i="5"/>
  <c r="O10" i="5"/>
  <c r="N10" i="5"/>
  <c r="M10" i="5"/>
  <c r="L10" i="5"/>
  <c r="K10" i="5"/>
  <c r="J10" i="5"/>
  <c r="I10" i="5"/>
  <c r="H10" i="5"/>
  <c r="G10" i="5"/>
  <c r="F10" i="5"/>
  <c r="E10" i="5"/>
  <c r="D10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R7" i="5"/>
  <c r="Q7" i="5"/>
  <c r="N7" i="5"/>
  <c r="M7" i="5"/>
  <c r="L7" i="5"/>
  <c r="K7" i="5"/>
  <c r="J7" i="5"/>
  <c r="I7" i="5"/>
  <c r="H7" i="5"/>
  <c r="G7" i="5"/>
  <c r="F7" i="5"/>
  <c r="E7" i="5"/>
  <c r="D7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T6" i="5" s="1"/>
  <c r="W6" i="5" s="1"/>
  <c r="R5" i="5"/>
  <c r="Q5" i="5"/>
  <c r="P5" i="5"/>
  <c r="O5" i="5"/>
  <c r="N5" i="5"/>
  <c r="M5" i="5"/>
  <c r="L5" i="5"/>
  <c r="K5" i="5"/>
  <c r="I5" i="5"/>
  <c r="H5" i="5"/>
  <c r="G5" i="5"/>
  <c r="F5" i="5"/>
  <c r="E5" i="5"/>
  <c r="D5" i="5"/>
  <c r="E258" i="5"/>
  <c r="H258" i="5" s="1"/>
  <c r="I258" i="5" s="1"/>
  <c r="J258" i="5" s="1"/>
  <c r="E239" i="5"/>
  <c r="H239" i="5" s="1"/>
  <c r="I239" i="5" s="1"/>
  <c r="J239" i="5" s="1"/>
  <c r="E238" i="5"/>
  <c r="H238" i="5" s="1"/>
  <c r="I238" i="5" s="1"/>
  <c r="J238" i="5" s="1"/>
  <c r="E251" i="5" s="1"/>
  <c r="H251" i="5" s="1"/>
  <c r="I251" i="5" s="1"/>
  <c r="J251" i="5" s="1"/>
  <c r="E270" i="5" s="1"/>
  <c r="H270" i="5" s="1"/>
  <c r="I270" i="5" s="1"/>
  <c r="J270" i="5" s="1"/>
  <c r="E212" i="5"/>
  <c r="H212" i="5" s="1"/>
  <c r="I212" i="5" s="1"/>
  <c r="J212" i="5" s="1"/>
  <c r="E223" i="5" s="1"/>
  <c r="H223" i="5" s="1"/>
  <c r="I223" i="5" s="1"/>
  <c r="J223" i="5" s="1"/>
  <c r="B203" i="5"/>
  <c r="E202" i="5"/>
  <c r="H202" i="5" s="1"/>
  <c r="I202" i="5" s="1"/>
  <c r="B202" i="5"/>
  <c r="E175" i="5"/>
  <c r="H175" i="5" s="1"/>
  <c r="I175" i="5" s="1"/>
  <c r="J175" i="5" s="1"/>
  <c r="B175" i="5"/>
  <c r="E174" i="5"/>
  <c r="H174" i="5" s="1"/>
  <c r="I174" i="5" s="1"/>
  <c r="J174" i="5" s="1"/>
  <c r="B174" i="5"/>
  <c r="E156" i="5"/>
  <c r="H156" i="5" s="1"/>
  <c r="I156" i="5" s="1"/>
  <c r="J156" i="5" s="1"/>
  <c r="E171" i="5" s="1"/>
  <c r="H171" i="5" s="1"/>
  <c r="I171" i="5" s="1"/>
  <c r="J171" i="5" s="1"/>
  <c r="E188" i="5" s="1"/>
  <c r="H188" i="5" s="1"/>
  <c r="I188" i="5" s="1"/>
  <c r="J188" i="5" s="1"/>
  <c r="E141" i="5"/>
  <c r="H141" i="5" s="1"/>
  <c r="I141" i="5" s="1"/>
  <c r="J141" i="5" s="1"/>
  <c r="B141" i="5"/>
  <c r="E139" i="5"/>
  <c r="H139" i="5" s="1"/>
  <c r="I139" i="5" s="1"/>
  <c r="J139" i="5" s="1"/>
  <c r="E138" i="5"/>
  <c r="H138" i="5" s="1"/>
  <c r="I138" i="5" s="1"/>
  <c r="J138" i="5" s="1"/>
  <c r="B138" i="5"/>
  <c r="E122" i="5"/>
  <c r="H122" i="5" s="1"/>
  <c r="I122" i="5" s="1"/>
  <c r="J122" i="5" s="1"/>
  <c r="E134" i="5" s="1"/>
  <c r="H134" i="5" s="1"/>
  <c r="I134" i="5" s="1"/>
  <c r="B122" i="5"/>
  <c r="E121" i="5"/>
  <c r="H121" i="5" s="1"/>
  <c r="I121" i="5" s="1"/>
  <c r="J121" i="5" s="1"/>
  <c r="B121" i="5"/>
  <c r="E108" i="5"/>
  <c r="H108" i="5" s="1"/>
  <c r="I108" i="5" s="1"/>
  <c r="B108" i="5"/>
  <c r="H107" i="5"/>
  <c r="I107" i="5" s="1"/>
  <c r="J107" i="5" s="1"/>
  <c r="E173" i="5" s="1"/>
  <c r="H173" i="5" s="1"/>
  <c r="I173" i="5" s="1"/>
  <c r="E107" i="5"/>
  <c r="E106" i="5"/>
  <c r="H106" i="5" s="1"/>
  <c r="I106" i="5" s="1"/>
  <c r="E89" i="5"/>
  <c r="H89" i="5" s="1"/>
  <c r="I89" i="5" s="1"/>
  <c r="B89" i="5"/>
  <c r="E88" i="5"/>
  <c r="H88" i="5" s="1"/>
  <c r="I88" i="5" s="1"/>
  <c r="J88" i="5" s="1"/>
  <c r="E101" i="5" s="1"/>
  <c r="H101" i="5" s="1"/>
  <c r="I101" i="5" s="1"/>
  <c r="B88" i="5"/>
  <c r="E87" i="5"/>
  <c r="H87" i="5" s="1"/>
  <c r="I87" i="5" s="1"/>
  <c r="B87" i="5"/>
  <c r="E86" i="5"/>
  <c r="H86" i="5" s="1"/>
  <c r="I86" i="5" s="1"/>
  <c r="J86" i="5" s="1"/>
  <c r="E99" i="5" s="1"/>
  <c r="H99" i="5" s="1"/>
  <c r="I99" i="5" s="1"/>
  <c r="B86" i="5"/>
  <c r="E85" i="5"/>
  <c r="H85" i="5" s="1"/>
  <c r="I85" i="5" s="1"/>
  <c r="J85" i="5" s="1"/>
  <c r="E120" i="5" s="1"/>
  <c r="H120" i="5" s="1"/>
  <c r="I120" i="5" s="1"/>
  <c r="B85" i="5"/>
  <c r="C75" i="5"/>
  <c r="E74" i="5"/>
  <c r="H74" i="5" s="1"/>
  <c r="I74" i="5" s="1"/>
  <c r="E73" i="5"/>
  <c r="H73" i="5" s="1"/>
  <c r="I73" i="5" s="1"/>
  <c r="H72" i="5"/>
  <c r="I72" i="5" s="1"/>
  <c r="E72" i="5"/>
  <c r="E71" i="5"/>
  <c r="H71" i="5" s="1"/>
  <c r="I71" i="5" s="1"/>
  <c r="E70" i="5"/>
  <c r="H70" i="5" s="1"/>
  <c r="I70" i="5" s="1"/>
  <c r="B70" i="5"/>
  <c r="B83" i="5" s="1"/>
  <c r="E69" i="5"/>
  <c r="H69" i="5" s="1"/>
  <c r="I69" i="5" s="1"/>
  <c r="J69" i="5" s="1"/>
  <c r="E82" i="5" s="1"/>
  <c r="H82" i="5" s="1"/>
  <c r="I82" i="5" s="1"/>
  <c r="C58" i="5"/>
  <c r="E57" i="5"/>
  <c r="H57" i="5" s="1"/>
  <c r="I57" i="5" s="1"/>
  <c r="E56" i="5"/>
  <c r="H56" i="5" s="1"/>
  <c r="I56" i="5" s="1"/>
  <c r="J56" i="5" s="1"/>
  <c r="E68" i="5" s="1"/>
  <c r="H68" i="5" s="1"/>
  <c r="I68" i="5" s="1"/>
  <c r="E55" i="5"/>
  <c r="H55" i="5" s="1"/>
  <c r="I55" i="5" s="1"/>
  <c r="E54" i="5"/>
  <c r="H54" i="5" s="1"/>
  <c r="I54" i="5" s="1"/>
  <c r="E53" i="5"/>
  <c r="H53" i="5" s="1"/>
  <c r="I53" i="5" s="1"/>
  <c r="J53" i="5" s="1"/>
  <c r="E65" i="5" s="1"/>
  <c r="H65" i="5" s="1"/>
  <c r="I65" i="5" s="1"/>
  <c r="E52" i="5"/>
  <c r="H52" i="5" s="1"/>
  <c r="I52" i="5" s="1"/>
  <c r="J52" i="5" s="1"/>
  <c r="E64" i="5" s="1"/>
  <c r="H64" i="5" s="1"/>
  <c r="I64" i="5" s="1"/>
  <c r="E51" i="5"/>
  <c r="H51" i="5" s="1"/>
  <c r="I51" i="5" s="1"/>
  <c r="J51" i="5" s="1"/>
  <c r="E63" i="5" s="1"/>
  <c r="H63" i="5" s="1"/>
  <c r="I63" i="5" s="1"/>
  <c r="E50" i="5"/>
  <c r="H50" i="5" s="1"/>
  <c r="I50" i="5" s="1"/>
  <c r="E49" i="5"/>
  <c r="H49" i="5" s="1"/>
  <c r="I49" i="5" s="1"/>
  <c r="J49" i="5" s="1"/>
  <c r="E61" i="5" s="1"/>
  <c r="H61" i="5" s="1"/>
  <c r="I61" i="5" s="1"/>
  <c r="E48" i="5"/>
  <c r="H48" i="5" s="1"/>
  <c r="I48" i="5" s="1"/>
  <c r="E47" i="5"/>
  <c r="H47" i="5" s="1"/>
  <c r="I47" i="5" s="1"/>
  <c r="J47" i="5" s="1"/>
  <c r="E59" i="5" s="1"/>
  <c r="H59" i="5" s="1"/>
  <c r="I59" i="5" s="1"/>
  <c r="E46" i="5"/>
  <c r="H46" i="5" s="1"/>
  <c r="I46" i="5" s="1"/>
  <c r="J46" i="5" s="1"/>
  <c r="E58" i="5" s="1"/>
  <c r="H58" i="5" s="1"/>
  <c r="I58" i="5" s="1"/>
  <c r="T41" i="5"/>
  <c r="T39" i="5"/>
  <c r="T34" i="5"/>
  <c r="T12" i="5"/>
  <c r="H280" i="4"/>
  <c r="I280" i="4" s="1"/>
  <c r="J301" i="7" l="1"/>
  <c r="E312" i="7" s="1"/>
  <c r="H312" i="7" s="1"/>
  <c r="I312" i="7" s="1"/>
  <c r="Q31" i="7"/>
  <c r="J212" i="7"/>
  <c r="J273" i="7"/>
  <c r="J234" i="7"/>
  <c r="E252" i="7" s="1"/>
  <c r="H252" i="7" s="1"/>
  <c r="I252" i="7" s="1"/>
  <c r="M9" i="7"/>
  <c r="J244" i="7"/>
  <c r="E260" i="7" s="1"/>
  <c r="H260" i="7" s="1"/>
  <c r="I260" i="7" s="1"/>
  <c r="M7" i="7"/>
  <c r="J211" i="7"/>
  <c r="H229" i="7" s="1"/>
  <c r="I229" i="7" s="1"/>
  <c r="J229" i="7" s="1"/>
  <c r="H227" i="7"/>
  <c r="I227" i="7" s="1"/>
  <c r="J227" i="7" s="1"/>
  <c r="E248" i="7"/>
  <c r="H248" i="7" s="1"/>
  <c r="I248" i="7" s="1"/>
  <c r="J221" i="7"/>
  <c r="E237" i="7" s="1"/>
  <c r="H237" i="7" s="1"/>
  <c r="I237" i="7" s="1"/>
  <c r="L12" i="7"/>
  <c r="J230" i="7"/>
  <c r="E242" i="7" s="1"/>
  <c r="H242" i="7" s="1"/>
  <c r="I242" i="7" s="1"/>
  <c r="L32" i="7"/>
  <c r="J225" i="7"/>
  <c r="L35" i="7"/>
  <c r="J204" i="7"/>
  <c r="E222" i="7" s="1"/>
  <c r="H222" i="7" s="1"/>
  <c r="I222" i="7" s="1"/>
  <c r="K18" i="7"/>
  <c r="J202" i="7"/>
  <c r="E220" i="7" s="1"/>
  <c r="H220" i="7" s="1"/>
  <c r="I220" i="7" s="1"/>
  <c r="K13" i="7"/>
  <c r="J198" i="7"/>
  <c r="E216" i="7" s="1"/>
  <c r="H216" i="7" s="1"/>
  <c r="I216" i="7" s="1"/>
  <c r="K5" i="7"/>
  <c r="J206" i="7"/>
  <c r="E224" i="7" s="1"/>
  <c r="H224" i="7" s="1"/>
  <c r="I224" i="7" s="1"/>
  <c r="K52" i="7"/>
  <c r="J201" i="7"/>
  <c r="E219" i="7" s="1"/>
  <c r="H219" i="7" s="1"/>
  <c r="I219" i="7" s="1"/>
  <c r="K10" i="7"/>
  <c r="J199" i="7"/>
  <c r="E246" i="7" s="1"/>
  <c r="H246" i="7" s="1"/>
  <c r="I246" i="7" s="1"/>
  <c r="M6" i="7" s="1"/>
  <c r="J205" i="7"/>
  <c r="H223" i="7" s="1"/>
  <c r="I223" i="7" s="1"/>
  <c r="K47" i="7"/>
  <c r="J200" i="7"/>
  <c r="E217" i="7" s="1"/>
  <c r="H217" i="7" s="1"/>
  <c r="I217" i="7" s="1"/>
  <c r="K8" i="7"/>
  <c r="J191" i="7"/>
  <c r="E208" i="7" s="1"/>
  <c r="H208" i="7" s="1"/>
  <c r="I208" i="7" s="1"/>
  <c r="J17" i="7"/>
  <c r="T18" i="5"/>
  <c r="T16" i="5"/>
  <c r="W16" i="5" s="1"/>
  <c r="T17" i="5"/>
  <c r="W17" i="5" s="1"/>
  <c r="T19" i="5"/>
  <c r="W19" i="5" s="1"/>
  <c r="T5" i="5"/>
  <c r="W5" i="5" s="1"/>
  <c r="T8" i="5"/>
  <c r="W8" i="5" s="1"/>
  <c r="T10" i="5"/>
  <c r="W10" i="5" s="1"/>
  <c r="T13" i="5"/>
  <c r="W13" i="5" s="1"/>
  <c r="T14" i="5"/>
  <c r="W14" i="5" s="1"/>
  <c r="T7" i="5"/>
  <c r="W7" i="5" s="1"/>
  <c r="T9" i="5"/>
  <c r="W9" i="5" s="1"/>
  <c r="T15" i="5"/>
  <c r="W15" i="5" s="1"/>
  <c r="S23" i="6"/>
  <c r="T23" i="6" s="1"/>
  <c r="S28" i="6"/>
  <c r="T28" i="6" s="1"/>
  <c r="S27" i="6"/>
  <c r="T27" i="6" s="1"/>
  <c r="T37" i="5"/>
  <c r="T40" i="5"/>
  <c r="T29" i="5"/>
  <c r="J280" i="4"/>
  <c r="S12" i="4"/>
  <c r="J70" i="5"/>
  <c r="E83" i="5" s="1"/>
  <c r="H83" i="5" s="1"/>
  <c r="I83" i="5" s="1"/>
  <c r="J74" i="5"/>
  <c r="T23" i="5"/>
  <c r="J61" i="5"/>
  <c r="E78" i="5" s="1"/>
  <c r="H78" i="5" s="1"/>
  <c r="I78" i="5" s="1"/>
  <c r="J65" i="5"/>
  <c r="E103" i="5" s="1"/>
  <c r="H103" i="5" s="1"/>
  <c r="I103" i="5" s="1"/>
  <c r="J82" i="5"/>
  <c r="E97" i="5" s="1"/>
  <c r="H97" i="5" s="1"/>
  <c r="I97" i="5" s="1"/>
  <c r="J120" i="5"/>
  <c r="E155" i="5" s="1"/>
  <c r="H155" i="5" s="1"/>
  <c r="I155" i="5" s="1"/>
  <c r="J99" i="5"/>
  <c r="J108" i="5"/>
  <c r="T31" i="5"/>
  <c r="J58" i="5"/>
  <c r="E75" i="5" s="1"/>
  <c r="H75" i="5" s="1"/>
  <c r="I75" i="5" s="1"/>
  <c r="J72" i="5"/>
  <c r="E135" i="5" s="1"/>
  <c r="H135" i="5" s="1"/>
  <c r="I135" i="5" s="1"/>
  <c r="J89" i="5"/>
  <c r="E137" i="5" s="1"/>
  <c r="H137" i="5" s="1"/>
  <c r="I137" i="5" s="1"/>
  <c r="J64" i="5"/>
  <c r="E102" i="5" s="1"/>
  <c r="H102" i="5" s="1"/>
  <c r="I102" i="5" s="1"/>
  <c r="J68" i="5"/>
  <c r="E81" i="5" s="1"/>
  <c r="H81" i="5" s="1"/>
  <c r="I81" i="5" s="1"/>
  <c r="J71" i="5"/>
  <c r="T20" i="5"/>
  <c r="J73" i="5"/>
  <c r="E84" i="5" s="1"/>
  <c r="H84" i="5" s="1"/>
  <c r="I84" i="5" s="1"/>
  <c r="J101" i="5"/>
  <c r="E253" i="5" s="1"/>
  <c r="H253" i="5" s="1"/>
  <c r="I253" i="5" s="1"/>
  <c r="J134" i="5"/>
  <c r="E151" i="5" s="1"/>
  <c r="H151" i="5" s="1"/>
  <c r="I151" i="5" s="1"/>
  <c r="T32" i="5"/>
  <c r="T28" i="5"/>
  <c r="J59" i="5"/>
  <c r="E76" i="5" s="1"/>
  <c r="H76" i="5" s="1"/>
  <c r="I76" i="5" s="1"/>
  <c r="J63" i="5"/>
  <c r="E80" i="5" s="1"/>
  <c r="H80" i="5" s="1"/>
  <c r="I80" i="5" s="1"/>
  <c r="J87" i="5"/>
  <c r="E100" i="5" s="1"/>
  <c r="H100" i="5" s="1"/>
  <c r="I100" i="5" s="1"/>
  <c r="J173" i="5"/>
  <c r="E189" i="5" s="1"/>
  <c r="H189" i="5" s="1"/>
  <c r="I189" i="5" s="1"/>
  <c r="J48" i="5"/>
  <c r="E60" i="5" s="1"/>
  <c r="H60" i="5" s="1"/>
  <c r="I60" i="5" s="1"/>
  <c r="J50" i="5"/>
  <c r="E62" i="5" s="1"/>
  <c r="H62" i="5" s="1"/>
  <c r="I62" i="5" s="1"/>
  <c r="J54" i="5"/>
  <c r="E66" i="5" s="1"/>
  <c r="H66" i="5" s="1"/>
  <c r="I66" i="5" s="1"/>
  <c r="J55" i="5"/>
  <c r="E67" i="5" s="1"/>
  <c r="H67" i="5" s="1"/>
  <c r="I67" i="5" s="1"/>
  <c r="T35" i="5"/>
  <c r="E258" i="4"/>
  <c r="H258" i="4" s="1"/>
  <c r="I258" i="4" s="1"/>
  <c r="J258" i="4" s="1"/>
  <c r="J312" i="7" l="1"/>
  <c r="R31" i="7"/>
  <c r="L60" i="7"/>
  <c r="U47" i="7"/>
  <c r="J252" i="7"/>
  <c r="E266" i="7" s="1"/>
  <c r="H266" i="7" s="1"/>
  <c r="I266" i="7" s="1"/>
  <c r="O9" i="7" s="1"/>
  <c r="N9" i="7"/>
  <c r="J260" i="7"/>
  <c r="E272" i="7" s="1"/>
  <c r="H272" i="7" s="1"/>
  <c r="I272" i="7" s="1"/>
  <c r="O7" i="7" s="1"/>
  <c r="N7" i="7"/>
  <c r="J237" i="7"/>
  <c r="E254" i="7" s="1"/>
  <c r="H254" i="7" s="1"/>
  <c r="I254" i="7" s="1"/>
  <c r="M12" i="7"/>
  <c r="J248" i="7"/>
  <c r="E264" i="7" s="1"/>
  <c r="H264" i="7" s="1"/>
  <c r="I264" i="7" s="1"/>
  <c r="M15" i="7"/>
  <c r="J246" i="7"/>
  <c r="E262" i="7" s="1"/>
  <c r="H262" i="7" s="1"/>
  <c r="I262" i="7" s="1"/>
  <c r="N6" i="7" s="1"/>
  <c r="J242" i="7"/>
  <c r="E258" i="7" s="1"/>
  <c r="H258" i="7" s="1"/>
  <c r="I258" i="7" s="1"/>
  <c r="M32" i="7"/>
  <c r="L58" i="7"/>
  <c r="J220" i="7"/>
  <c r="E236" i="7" s="1"/>
  <c r="H236" i="7" s="1"/>
  <c r="I236" i="7" s="1"/>
  <c r="L13" i="7"/>
  <c r="J223" i="7"/>
  <c r="L20" i="7"/>
  <c r="J219" i="7"/>
  <c r="E235" i="7" s="1"/>
  <c r="H235" i="7" s="1"/>
  <c r="I235" i="7" s="1"/>
  <c r="L10" i="7"/>
  <c r="J216" i="7"/>
  <c r="E232" i="7" s="1"/>
  <c r="H232" i="7" s="1"/>
  <c r="I232" i="7" s="1"/>
  <c r="L5" i="7"/>
  <c r="J222" i="7"/>
  <c r="E238" i="7" s="1"/>
  <c r="H238" i="7" s="1"/>
  <c r="I238" i="7" s="1"/>
  <c r="L18" i="7"/>
  <c r="J217" i="7"/>
  <c r="E233" i="7" s="1"/>
  <c r="L8" i="7"/>
  <c r="U8" i="7" s="1"/>
  <c r="J224" i="7"/>
  <c r="E240" i="7" s="1"/>
  <c r="H240" i="7" s="1"/>
  <c r="I240" i="7" s="1"/>
  <c r="L52" i="7"/>
  <c r="J208" i="7"/>
  <c r="E226" i="7" s="1"/>
  <c r="H226" i="7" s="1"/>
  <c r="I226" i="7" s="1"/>
  <c r="K17" i="7"/>
  <c r="S26" i="6"/>
  <c r="T26" i="6" s="1"/>
  <c r="S32" i="6"/>
  <c r="T32" i="6" s="1"/>
  <c r="J67" i="5"/>
  <c r="E105" i="5" s="1"/>
  <c r="H105" i="5" s="1"/>
  <c r="I105" i="5" s="1"/>
  <c r="J80" i="5"/>
  <c r="E95" i="5" s="1"/>
  <c r="H95" i="5" s="1"/>
  <c r="I95" i="5" s="1"/>
  <c r="J253" i="5"/>
  <c r="J84" i="5"/>
  <c r="J137" i="5"/>
  <c r="J97" i="5"/>
  <c r="E136" i="5" s="1"/>
  <c r="H136" i="5" s="1"/>
  <c r="I136" i="5" s="1"/>
  <c r="J62" i="5"/>
  <c r="E79" i="5" s="1"/>
  <c r="H79" i="5" s="1"/>
  <c r="I79" i="5" s="1"/>
  <c r="J100" i="5"/>
  <c r="J76" i="5"/>
  <c r="E91" i="5" s="1"/>
  <c r="H91" i="5" s="1"/>
  <c r="I91" i="5" s="1"/>
  <c r="J151" i="5"/>
  <c r="E167" i="5" s="1"/>
  <c r="H167" i="5" s="1"/>
  <c r="I167" i="5" s="1"/>
  <c r="T22" i="5"/>
  <c r="J81" i="5"/>
  <c r="E96" i="5" s="1"/>
  <c r="H96" i="5" s="1"/>
  <c r="I96" i="5" s="1"/>
  <c r="J83" i="5"/>
  <c r="E98" i="5" s="1"/>
  <c r="H98" i="5" s="1"/>
  <c r="I98" i="5" s="1"/>
  <c r="J66" i="5"/>
  <c r="E104" i="5" s="1"/>
  <c r="H104" i="5" s="1"/>
  <c r="I104" i="5" s="1"/>
  <c r="T27" i="5"/>
  <c r="J75" i="5"/>
  <c r="E90" i="5" s="1"/>
  <c r="H90" i="5" s="1"/>
  <c r="I90" i="5" s="1"/>
  <c r="J60" i="5"/>
  <c r="E77" i="5" s="1"/>
  <c r="H77" i="5" s="1"/>
  <c r="I77" i="5" s="1"/>
  <c r="T25" i="5"/>
  <c r="J135" i="5"/>
  <c r="E152" i="5" s="1"/>
  <c r="H152" i="5" s="1"/>
  <c r="I152" i="5" s="1"/>
  <c r="J155" i="5"/>
  <c r="E170" i="5" s="1"/>
  <c r="H170" i="5" s="1"/>
  <c r="I170" i="5" s="1"/>
  <c r="J103" i="5"/>
  <c r="E117" i="5" s="1"/>
  <c r="H117" i="5" s="1"/>
  <c r="I117" i="5" s="1"/>
  <c r="J189" i="5"/>
  <c r="E255" i="5" s="1"/>
  <c r="H255" i="5" s="1"/>
  <c r="I255" i="5" s="1"/>
  <c r="J102" i="5"/>
  <c r="E116" i="5" s="1"/>
  <c r="H116" i="5" s="1"/>
  <c r="I116" i="5" s="1"/>
  <c r="T26" i="5"/>
  <c r="J78" i="5"/>
  <c r="E93" i="5" s="1"/>
  <c r="H93" i="5" s="1"/>
  <c r="I93" i="5" s="1"/>
  <c r="Q41" i="4"/>
  <c r="T41" i="4" s="1"/>
  <c r="E239" i="4"/>
  <c r="H239" i="4" s="1"/>
  <c r="I239" i="4" s="1"/>
  <c r="J239" i="4" s="1"/>
  <c r="E238" i="4"/>
  <c r="H238" i="4" s="1"/>
  <c r="I238" i="4" s="1"/>
  <c r="J238" i="4" s="1"/>
  <c r="E251" i="4" s="1"/>
  <c r="J254" i="7" l="1"/>
  <c r="E302" i="7" s="1"/>
  <c r="H302" i="7" s="1"/>
  <c r="I302" i="7" s="1"/>
  <c r="N12" i="7"/>
  <c r="E239" i="7"/>
  <c r="H239" i="7" s="1"/>
  <c r="I239" i="7" s="1"/>
  <c r="J239" i="7" s="1"/>
  <c r="E277" i="7"/>
  <c r="H277" i="7" s="1"/>
  <c r="I277" i="7" s="1"/>
  <c r="O20" i="7" s="1"/>
  <c r="J258" i="7"/>
  <c r="E271" i="7" s="1"/>
  <c r="H271" i="7" s="1"/>
  <c r="I271" i="7" s="1"/>
  <c r="O32" i="7" s="1"/>
  <c r="N32" i="7"/>
  <c r="J264" i="7"/>
  <c r="E276" i="7" s="1"/>
  <c r="H276" i="7" s="1"/>
  <c r="I276" i="7" s="1"/>
  <c r="O15" i="7" s="1"/>
  <c r="N15" i="7"/>
  <c r="J272" i="7"/>
  <c r="E287" i="7" s="1"/>
  <c r="H287" i="7" s="1"/>
  <c r="I287" i="7" s="1"/>
  <c r="J266" i="7"/>
  <c r="E283" i="7" s="1"/>
  <c r="H283" i="7" s="1"/>
  <c r="I283" i="7" s="1"/>
  <c r="J262" i="7"/>
  <c r="E274" i="7" s="1"/>
  <c r="H274" i="7" s="1"/>
  <c r="I274" i="7" s="1"/>
  <c r="O6" i="7" s="1"/>
  <c r="J240" i="7"/>
  <c r="E256" i="7" s="1"/>
  <c r="H256" i="7" s="1"/>
  <c r="I256" i="7" s="1"/>
  <c r="M52" i="7"/>
  <c r="J238" i="7"/>
  <c r="E255" i="7" s="1"/>
  <c r="H255" i="7" s="1"/>
  <c r="I255" i="7" s="1"/>
  <c r="M18" i="7"/>
  <c r="J235" i="7"/>
  <c r="E253" i="7" s="1"/>
  <c r="H253" i="7" s="1"/>
  <c r="I253" i="7" s="1"/>
  <c r="M10" i="7"/>
  <c r="J236" i="7"/>
  <c r="E281" i="7" s="1"/>
  <c r="H281" i="7" s="1"/>
  <c r="I281" i="7" s="1"/>
  <c r="M13" i="7"/>
  <c r="J232" i="7"/>
  <c r="E251" i="7" s="1"/>
  <c r="H251" i="7" s="1"/>
  <c r="I251" i="7" s="1"/>
  <c r="M5" i="7"/>
  <c r="Z8" i="7"/>
  <c r="X8" i="7"/>
  <c r="Y8" i="7"/>
  <c r="J226" i="7"/>
  <c r="E241" i="7" s="1"/>
  <c r="H241" i="7" s="1"/>
  <c r="I241" i="7" s="1"/>
  <c r="L17" i="7"/>
  <c r="S22" i="6"/>
  <c r="T22" i="6" s="1"/>
  <c r="J77" i="5"/>
  <c r="E92" i="5" s="1"/>
  <c r="H92" i="5" s="1"/>
  <c r="I92" i="5" s="1"/>
  <c r="J91" i="5"/>
  <c r="E110" i="5" s="1"/>
  <c r="H110" i="5" s="1"/>
  <c r="I110" i="5" s="1"/>
  <c r="J95" i="5"/>
  <c r="E114" i="5" s="1"/>
  <c r="H114" i="5" s="1"/>
  <c r="I114" i="5" s="1"/>
  <c r="J93" i="5"/>
  <c r="E112" i="5" s="1"/>
  <c r="H112" i="5" s="1"/>
  <c r="I112" i="5" s="1"/>
  <c r="J255" i="5"/>
  <c r="T30" i="5"/>
  <c r="J117" i="5"/>
  <c r="E131" i="5" s="1"/>
  <c r="H131" i="5" s="1"/>
  <c r="I131" i="5" s="1"/>
  <c r="J152" i="5"/>
  <c r="E168" i="5" s="1"/>
  <c r="H168" i="5" s="1"/>
  <c r="I168" i="5" s="1"/>
  <c r="J79" i="5"/>
  <c r="E94" i="5" s="1"/>
  <c r="H94" i="5" s="1"/>
  <c r="I94" i="5" s="1"/>
  <c r="J167" i="5"/>
  <c r="E185" i="5" s="1"/>
  <c r="H185" i="5" s="1"/>
  <c r="I185" i="5" s="1"/>
  <c r="J105" i="5"/>
  <c r="E119" i="5" s="1"/>
  <c r="H119" i="5" s="1"/>
  <c r="I119" i="5" s="1"/>
  <c r="J116" i="5"/>
  <c r="E130" i="5" s="1"/>
  <c r="H130" i="5" s="1"/>
  <c r="I130" i="5" s="1"/>
  <c r="J104" i="5"/>
  <c r="E118" i="5" s="1"/>
  <c r="H118" i="5" s="1"/>
  <c r="I118" i="5" s="1"/>
  <c r="J90" i="5"/>
  <c r="E109" i="5" s="1"/>
  <c r="H109" i="5" s="1"/>
  <c r="I109" i="5" s="1"/>
  <c r="J170" i="5"/>
  <c r="E187" i="5" s="1"/>
  <c r="H187" i="5" s="1"/>
  <c r="I187" i="5" s="1"/>
  <c r="J98" i="5"/>
  <c r="E115" i="5" s="1"/>
  <c r="H115" i="5" s="1"/>
  <c r="I115" i="5" s="1"/>
  <c r="J96" i="5"/>
  <c r="E140" i="5" s="1"/>
  <c r="H140" i="5" s="1"/>
  <c r="I140" i="5" s="1"/>
  <c r="J136" i="5"/>
  <c r="E153" i="5" s="1"/>
  <c r="H153" i="5" s="1"/>
  <c r="I153" i="5" s="1"/>
  <c r="P40" i="4"/>
  <c r="P42" i="4"/>
  <c r="J302" i="7" l="1"/>
  <c r="E313" i="7" s="1"/>
  <c r="H313" i="7" s="1"/>
  <c r="I313" i="7" s="1"/>
  <c r="Q12" i="7"/>
  <c r="J283" i="7"/>
  <c r="E293" i="7" s="1"/>
  <c r="H293" i="7" s="1"/>
  <c r="I293" i="7" s="1"/>
  <c r="P9" i="7"/>
  <c r="J287" i="7"/>
  <c r="E316" i="7" s="1"/>
  <c r="H316" i="7" s="1"/>
  <c r="I316" i="7" s="1"/>
  <c r="P7" i="7"/>
  <c r="J281" i="7"/>
  <c r="E297" i="7" s="1"/>
  <c r="H297" i="7" s="1"/>
  <c r="I297" i="7" s="1"/>
  <c r="O13" i="7"/>
  <c r="M57" i="7"/>
  <c r="J253" i="7"/>
  <c r="E267" i="7" s="1"/>
  <c r="H267" i="7" s="1"/>
  <c r="I267" i="7" s="1"/>
  <c r="O10" i="7" s="1"/>
  <c r="N10" i="7"/>
  <c r="J271" i="7"/>
  <c r="U32" i="7"/>
  <c r="J251" i="7"/>
  <c r="E265" i="7" s="1"/>
  <c r="H265" i="7" s="1"/>
  <c r="I265" i="7" s="1"/>
  <c r="O5" i="7" s="1"/>
  <c r="N5" i="7"/>
  <c r="J256" i="7"/>
  <c r="E269" i="7" s="1"/>
  <c r="H269" i="7" s="1"/>
  <c r="I269" i="7" s="1"/>
  <c r="O52" i="7" s="1"/>
  <c r="N52" i="7"/>
  <c r="J276" i="7"/>
  <c r="E290" i="7" s="1"/>
  <c r="H290" i="7" s="1"/>
  <c r="I290" i="7" s="1"/>
  <c r="J255" i="7"/>
  <c r="E268" i="7" s="1"/>
  <c r="H268" i="7" s="1"/>
  <c r="I268" i="7" s="1"/>
  <c r="O18" i="7" s="1"/>
  <c r="N18" i="7"/>
  <c r="J274" i="7"/>
  <c r="E288" i="7" s="1"/>
  <c r="H288" i="7" s="1"/>
  <c r="I288" i="7" s="1"/>
  <c r="P6" i="7" s="1"/>
  <c r="J277" i="7"/>
  <c r="E298" i="7" s="1"/>
  <c r="H298" i="7" s="1"/>
  <c r="I298" i="7" s="1"/>
  <c r="J241" i="7"/>
  <c r="E257" i="7" s="1"/>
  <c r="H257" i="7" s="1"/>
  <c r="I257" i="7" s="1"/>
  <c r="M17" i="7"/>
  <c r="T21" i="5"/>
  <c r="J115" i="5"/>
  <c r="E129" i="5" s="1"/>
  <c r="H129" i="5" s="1"/>
  <c r="I129" i="5" s="1"/>
  <c r="J119" i="5"/>
  <c r="E133" i="5" s="1"/>
  <c r="H133" i="5" s="1"/>
  <c r="I133" i="5" s="1"/>
  <c r="J168" i="5"/>
  <c r="J140" i="5"/>
  <c r="E154" i="5" s="1"/>
  <c r="H154" i="5" s="1"/>
  <c r="I154" i="5" s="1"/>
  <c r="J109" i="5"/>
  <c r="E123" i="5" s="1"/>
  <c r="H123" i="5" s="1"/>
  <c r="I123" i="5" s="1"/>
  <c r="J130" i="5"/>
  <c r="E172" i="5" s="1"/>
  <c r="H172" i="5" s="1"/>
  <c r="I172" i="5" s="1"/>
  <c r="J92" i="5"/>
  <c r="E111" i="5" s="1"/>
  <c r="H111" i="5" s="1"/>
  <c r="I111" i="5" s="1"/>
  <c r="J153" i="5"/>
  <c r="E169" i="5" s="1"/>
  <c r="H169" i="5" s="1"/>
  <c r="I169" i="5" s="1"/>
  <c r="J118" i="5"/>
  <c r="E132" i="5" s="1"/>
  <c r="H132" i="5" s="1"/>
  <c r="I132" i="5" s="1"/>
  <c r="J110" i="5"/>
  <c r="E124" i="5" s="1"/>
  <c r="H124" i="5" s="1"/>
  <c r="I124" i="5" s="1"/>
  <c r="J94" i="5"/>
  <c r="E113" i="5" s="1"/>
  <c r="H113" i="5" s="1"/>
  <c r="I113" i="5" s="1"/>
  <c r="J114" i="5"/>
  <c r="E128" i="5" s="1"/>
  <c r="H128" i="5" s="1"/>
  <c r="I128" i="5" s="1"/>
  <c r="J187" i="5"/>
  <c r="E201" i="5" s="1"/>
  <c r="H201" i="5" s="1"/>
  <c r="I201" i="5" s="1"/>
  <c r="J185" i="5"/>
  <c r="E200" i="5" s="1"/>
  <c r="H200" i="5" s="1"/>
  <c r="I200" i="5" s="1"/>
  <c r="J131" i="5"/>
  <c r="E148" i="5" s="1"/>
  <c r="H148" i="5" s="1"/>
  <c r="I148" i="5" s="1"/>
  <c r="J112" i="5"/>
  <c r="E126" i="5" s="1"/>
  <c r="H126" i="5" s="1"/>
  <c r="I126" i="5" s="1"/>
  <c r="E212" i="4"/>
  <c r="H212" i="4" s="1"/>
  <c r="I212" i="4" s="1"/>
  <c r="J316" i="7" l="1"/>
  <c r="E338" i="7" s="1"/>
  <c r="R7" i="7"/>
  <c r="U7" i="7" s="1"/>
  <c r="J313" i="7"/>
  <c r="E324" i="7" s="1"/>
  <c r="H324" i="7" s="1"/>
  <c r="I324" i="7" s="1"/>
  <c r="R12" i="7"/>
  <c r="J297" i="7"/>
  <c r="Q13" i="7"/>
  <c r="U13" i="7" s="1"/>
  <c r="J293" i="7"/>
  <c r="E305" i="7" s="1"/>
  <c r="H305" i="7" s="1"/>
  <c r="I305" i="7" s="1"/>
  <c r="Q9" i="7"/>
  <c r="J298" i="7"/>
  <c r="E309" i="7" s="1"/>
  <c r="H309" i="7" s="1"/>
  <c r="I309" i="7" s="1"/>
  <c r="Q20" i="7"/>
  <c r="J288" i="7"/>
  <c r="E317" i="7" s="1"/>
  <c r="H317" i="7" s="1"/>
  <c r="I317" i="7" s="1"/>
  <c r="R6" i="7" s="1"/>
  <c r="J290" i="7"/>
  <c r="E314" i="7" s="1"/>
  <c r="H314" i="7" s="1"/>
  <c r="I314" i="7" s="1"/>
  <c r="P15" i="7"/>
  <c r="J265" i="7"/>
  <c r="E282" i="7" s="1"/>
  <c r="H282" i="7" s="1"/>
  <c r="I282" i="7" s="1"/>
  <c r="J267" i="7"/>
  <c r="E284" i="7" s="1"/>
  <c r="H284" i="7" s="1"/>
  <c r="I284" i="7" s="1"/>
  <c r="J268" i="7"/>
  <c r="E285" i="7" s="1"/>
  <c r="H285" i="7" s="1"/>
  <c r="I285" i="7" s="1"/>
  <c r="J269" i="7"/>
  <c r="E286" i="7" s="1"/>
  <c r="H286" i="7" s="1"/>
  <c r="I286" i="7" s="1"/>
  <c r="J257" i="7"/>
  <c r="E270" i="7" s="1"/>
  <c r="H270" i="7" s="1"/>
  <c r="I270" i="7" s="1"/>
  <c r="O17" i="7" s="1"/>
  <c r="N17" i="7"/>
  <c r="J148" i="5"/>
  <c r="E164" i="5" s="1"/>
  <c r="H164" i="5" s="1"/>
  <c r="I164" i="5" s="1"/>
  <c r="J113" i="5"/>
  <c r="E127" i="5" s="1"/>
  <c r="H127" i="5" s="1"/>
  <c r="I127" i="5" s="1"/>
  <c r="J111" i="5"/>
  <c r="E125" i="5" s="1"/>
  <c r="H125" i="5" s="1"/>
  <c r="I125" i="5" s="1"/>
  <c r="J129" i="5"/>
  <c r="E147" i="5" s="1"/>
  <c r="H147" i="5" s="1"/>
  <c r="I147" i="5" s="1"/>
  <c r="J200" i="5"/>
  <c r="E211" i="5" s="1"/>
  <c r="H211" i="5" s="1"/>
  <c r="I211" i="5" s="1"/>
  <c r="J154" i="5"/>
  <c r="E190" i="5" s="1"/>
  <c r="H190" i="5" s="1"/>
  <c r="I190" i="5" s="1"/>
  <c r="J128" i="5"/>
  <c r="E146" i="5" s="1"/>
  <c r="H146" i="5" s="1"/>
  <c r="I146" i="5" s="1"/>
  <c r="J169" i="5"/>
  <c r="E186" i="5" s="1"/>
  <c r="H186" i="5" s="1"/>
  <c r="I186" i="5" s="1"/>
  <c r="J172" i="5"/>
  <c r="E203" i="5" s="1"/>
  <c r="H203" i="5" s="1"/>
  <c r="I203" i="5" s="1"/>
  <c r="J133" i="5"/>
  <c r="E150" i="5" s="1"/>
  <c r="H150" i="5" s="1"/>
  <c r="I150" i="5" s="1"/>
  <c r="J201" i="5"/>
  <c r="E225" i="5" s="1"/>
  <c r="H225" i="5" s="1"/>
  <c r="I225" i="5" s="1"/>
  <c r="J132" i="5"/>
  <c r="E149" i="5" s="1"/>
  <c r="H149" i="5" s="1"/>
  <c r="I149" i="5" s="1"/>
  <c r="J123" i="5"/>
  <c r="E157" i="5" s="1"/>
  <c r="H157" i="5" s="1"/>
  <c r="I157" i="5" s="1"/>
  <c r="J126" i="5"/>
  <c r="E144" i="5" s="1"/>
  <c r="H144" i="5" s="1"/>
  <c r="I144" i="5" s="1"/>
  <c r="J124" i="5"/>
  <c r="E142" i="5" s="1"/>
  <c r="H142" i="5" s="1"/>
  <c r="I142" i="5" s="1"/>
  <c r="J212" i="4"/>
  <c r="E223" i="4" s="1"/>
  <c r="H223" i="4" s="1"/>
  <c r="I223" i="4" s="1"/>
  <c r="N29" i="4"/>
  <c r="B203" i="4"/>
  <c r="J324" i="7" l="1"/>
  <c r="S12" i="7"/>
  <c r="U12" i="7" s="1"/>
  <c r="J309" i="7"/>
  <c r="E321" i="7" s="1"/>
  <c r="H321" i="7" s="1"/>
  <c r="I321" i="7" s="1"/>
  <c r="R20" i="7"/>
  <c r="J317" i="7"/>
  <c r="E327" i="7" s="1"/>
  <c r="H327" i="7" s="1"/>
  <c r="I327" i="7" s="1"/>
  <c r="J314" i="7"/>
  <c r="E325" i="7" s="1"/>
  <c r="H325" i="7" s="1"/>
  <c r="I325" i="7" s="1"/>
  <c r="R15" i="7"/>
  <c r="J305" i="7"/>
  <c r="E329" i="7" s="1"/>
  <c r="H329" i="7" s="1"/>
  <c r="I329" i="7" s="1"/>
  <c r="J329" i="7" s="1"/>
  <c r="R9" i="7"/>
  <c r="X9" i="7" s="1"/>
  <c r="J284" i="7"/>
  <c r="E294" i="7" s="1"/>
  <c r="H294" i="7" s="1"/>
  <c r="I294" i="7" s="1"/>
  <c r="P10" i="7"/>
  <c r="J286" i="7"/>
  <c r="E296" i="7" s="1"/>
  <c r="H296" i="7" s="1"/>
  <c r="I296" i="7" s="1"/>
  <c r="P52" i="7"/>
  <c r="J285" i="7"/>
  <c r="E295" i="7" s="1"/>
  <c r="H295" i="7" s="1"/>
  <c r="I295" i="7" s="1"/>
  <c r="P18" i="7"/>
  <c r="J282" i="7"/>
  <c r="E291" i="7" s="1"/>
  <c r="H291" i="7" s="1"/>
  <c r="I291" i="7" s="1"/>
  <c r="P5" i="7"/>
  <c r="J270" i="7"/>
  <c r="E300" i="7" s="1"/>
  <c r="H300" i="7" s="1"/>
  <c r="I300" i="7" s="1"/>
  <c r="S25" i="6"/>
  <c r="J157" i="5"/>
  <c r="E176" i="5" s="1"/>
  <c r="H176" i="5" s="1"/>
  <c r="I176" i="5" s="1"/>
  <c r="J203" i="5"/>
  <c r="J127" i="5"/>
  <c r="E145" i="5" s="1"/>
  <c r="H145" i="5" s="1"/>
  <c r="I145" i="5" s="1"/>
  <c r="J144" i="5"/>
  <c r="E160" i="5" s="1"/>
  <c r="H160" i="5" s="1"/>
  <c r="I160" i="5" s="1"/>
  <c r="J149" i="5"/>
  <c r="E165" i="5" s="1"/>
  <c r="H165" i="5" s="1"/>
  <c r="I165" i="5" s="1"/>
  <c r="J150" i="5"/>
  <c r="E166" i="5" s="1"/>
  <c r="H166" i="5" s="1"/>
  <c r="I166" i="5" s="1"/>
  <c r="J186" i="5"/>
  <c r="E215" i="5" s="1"/>
  <c r="H215" i="5" s="1"/>
  <c r="I215" i="5" s="1"/>
  <c r="J142" i="5"/>
  <c r="E158" i="5" s="1"/>
  <c r="H158" i="5" s="1"/>
  <c r="I158" i="5" s="1"/>
  <c r="J225" i="5"/>
  <c r="E257" i="5" s="1"/>
  <c r="H257" i="5" s="1"/>
  <c r="I257" i="5" s="1"/>
  <c r="J146" i="5"/>
  <c r="E162" i="5" s="1"/>
  <c r="H162" i="5" s="1"/>
  <c r="I162" i="5" s="1"/>
  <c r="J147" i="5"/>
  <c r="E163" i="5" s="1"/>
  <c r="H163" i="5" s="1"/>
  <c r="I163" i="5" s="1"/>
  <c r="J190" i="5"/>
  <c r="E227" i="5" s="1"/>
  <c r="H227" i="5" s="1"/>
  <c r="I227" i="5" s="1"/>
  <c r="J211" i="5"/>
  <c r="E222" i="5" s="1"/>
  <c r="H222" i="5" s="1"/>
  <c r="I222" i="5" s="1"/>
  <c r="J125" i="5"/>
  <c r="E143" i="5" s="1"/>
  <c r="H143" i="5" s="1"/>
  <c r="I143" i="5" s="1"/>
  <c r="J164" i="5"/>
  <c r="E183" i="5" s="1"/>
  <c r="H183" i="5" s="1"/>
  <c r="I183" i="5" s="1"/>
  <c r="J223" i="4"/>
  <c r="O29" i="4"/>
  <c r="E202" i="4"/>
  <c r="B202" i="4"/>
  <c r="J325" i="7" l="1"/>
  <c r="E336" i="7" s="1"/>
  <c r="H336" i="7" s="1"/>
  <c r="I336" i="7" s="1"/>
  <c r="J336" i="7" s="1"/>
  <c r="S15" i="7"/>
  <c r="U15" i="7" s="1"/>
  <c r="J327" i="7"/>
  <c r="H338" i="7" s="1"/>
  <c r="I338" i="7" s="1"/>
  <c r="J338" i="7" s="1"/>
  <c r="S6" i="7"/>
  <c r="U6" i="7" s="1"/>
  <c r="J321" i="7"/>
  <c r="E333" i="7" s="1"/>
  <c r="H333" i="7" s="1"/>
  <c r="I333" i="7" s="1"/>
  <c r="J333" i="7" s="1"/>
  <c r="S20" i="7"/>
  <c r="U20" i="7" s="1"/>
  <c r="Y9" i="7"/>
  <c r="Z9" i="7"/>
  <c r="U9" i="7"/>
  <c r="J300" i="7"/>
  <c r="E311" i="7" s="1"/>
  <c r="H311" i="7" s="1"/>
  <c r="I311" i="7" s="1"/>
  <c r="Q17" i="7"/>
  <c r="J291" i="7"/>
  <c r="E303" i="7" s="1"/>
  <c r="H303" i="7" s="1"/>
  <c r="I303" i="7" s="1"/>
  <c r="Q5" i="7"/>
  <c r="J296" i="7"/>
  <c r="E308" i="7" s="1"/>
  <c r="H308" i="7" s="1"/>
  <c r="I308" i="7" s="1"/>
  <c r="Q52" i="7"/>
  <c r="J295" i="7"/>
  <c r="E307" i="7" s="1"/>
  <c r="H307" i="7" s="1"/>
  <c r="I307" i="7" s="1"/>
  <c r="Q18" i="7"/>
  <c r="J294" i="7"/>
  <c r="E306" i="7" s="1"/>
  <c r="H306" i="7" s="1"/>
  <c r="I306" i="7" s="1"/>
  <c r="Q10" i="7"/>
  <c r="S14" i="6"/>
  <c r="J143" i="5"/>
  <c r="E159" i="5" s="1"/>
  <c r="H159" i="5" s="1"/>
  <c r="I159" i="5" s="1"/>
  <c r="J162" i="5"/>
  <c r="E181" i="5" s="1"/>
  <c r="H181" i="5" s="1"/>
  <c r="I181" i="5" s="1"/>
  <c r="J158" i="5"/>
  <c r="E177" i="5" s="1"/>
  <c r="H177" i="5" s="1"/>
  <c r="I177" i="5" s="1"/>
  <c r="J166" i="5"/>
  <c r="E214" i="5" s="1"/>
  <c r="H214" i="5" s="1"/>
  <c r="I214" i="5" s="1"/>
  <c r="J160" i="5"/>
  <c r="E179" i="5" s="1"/>
  <c r="H179" i="5" s="1"/>
  <c r="I179" i="5" s="1"/>
  <c r="E252" i="5"/>
  <c r="H252" i="5" s="1"/>
  <c r="I252" i="5" s="1"/>
  <c r="E213" i="5"/>
  <c r="H213" i="5" s="1"/>
  <c r="I213" i="5" s="1"/>
  <c r="J183" i="5"/>
  <c r="E198" i="5" s="1"/>
  <c r="H198" i="5" s="1"/>
  <c r="I198" i="5" s="1"/>
  <c r="J222" i="5"/>
  <c r="E234" i="5" s="1"/>
  <c r="H234" i="5" s="1"/>
  <c r="I234" i="5" s="1"/>
  <c r="J227" i="5"/>
  <c r="E236" i="5" s="1"/>
  <c r="H236" i="5" s="1"/>
  <c r="I236" i="5" s="1"/>
  <c r="J163" i="5"/>
  <c r="E182" i="5" s="1"/>
  <c r="H182" i="5" s="1"/>
  <c r="I182" i="5" s="1"/>
  <c r="J257" i="5"/>
  <c r="J215" i="5"/>
  <c r="E254" i="5" s="1"/>
  <c r="H254" i="5" s="1"/>
  <c r="I254" i="5" s="1"/>
  <c r="J165" i="5"/>
  <c r="E184" i="5" s="1"/>
  <c r="H184" i="5" s="1"/>
  <c r="I184" i="5" s="1"/>
  <c r="J145" i="5"/>
  <c r="E161" i="5" s="1"/>
  <c r="H161" i="5" s="1"/>
  <c r="I161" i="5" s="1"/>
  <c r="J176" i="5"/>
  <c r="E191" i="5" s="1"/>
  <c r="H191" i="5" s="1"/>
  <c r="I191" i="5" s="1"/>
  <c r="E175" i="4"/>
  <c r="B175" i="4"/>
  <c r="J307" i="7" l="1"/>
  <c r="E319" i="7" s="1"/>
  <c r="H319" i="7" s="1"/>
  <c r="I319" i="7" s="1"/>
  <c r="R18" i="7"/>
  <c r="J303" i="7"/>
  <c r="E318" i="7" s="1"/>
  <c r="H318" i="7" s="1"/>
  <c r="I318" i="7" s="1"/>
  <c r="R5" i="7"/>
  <c r="J306" i="7"/>
  <c r="E330" i="7" s="1"/>
  <c r="H330" i="7" s="1"/>
  <c r="I330" i="7" s="1"/>
  <c r="J330" i="7" s="1"/>
  <c r="R10" i="7"/>
  <c r="Y10" i="7" s="1"/>
  <c r="J308" i="7"/>
  <c r="E320" i="7" s="1"/>
  <c r="H320" i="7" s="1"/>
  <c r="I320" i="7" s="1"/>
  <c r="R52" i="7"/>
  <c r="J311" i="7"/>
  <c r="E323" i="7" s="1"/>
  <c r="H323" i="7" s="1"/>
  <c r="I323" i="7" s="1"/>
  <c r="R17" i="7"/>
  <c r="J161" i="5"/>
  <c r="E180" i="5" s="1"/>
  <c r="H180" i="5" s="1"/>
  <c r="I180" i="5" s="1"/>
  <c r="J182" i="5"/>
  <c r="E197" i="5" s="1"/>
  <c r="H197" i="5" s="1"/>
  <c r="I197" i="5" s="1"/>
  <c r="J234" i="5"/>
  <c r="E247" i="5" s="1"/>
  <c r="H247" i="5" s="1"/>
  <c r="I247" i="5" s="1"/>
  <c r="J252" i="5"/>
  <c r="J214" i="5"/>
  <c r="E224" i="5" s="1"/>
  <c r="H224" i="5" s="1"/>
  <c r="I224" i="5" s="1"/>
  <c r="J181" i="5"/>
  <c r="E196" i="5" s="1"/>
  <c r="H196" i="5" s="1"/>
  <c r="I196" i="5" s="1"/>
  <c r="J191" i="5"/>
  <c r="E204" i="5" s="1"/>
  <c r="H204" i="5" s="1"/>
  <c r="I204" i="5" s="1"/>
  <c r="J184" i="5"/>
  <c r="E199" i="5" s="1"/>
  <c r="H199" i="5" s="1"/>
  <c r="I199" i="5" s="1"/>
  <c r="J254" i="5"/>
  <c r="E279" i="5" s="1"/>
  <c r="H279" i="5" s="1"/>
  <c r="I279" i="5" s="1"/>
  <c r="J279" i="5" s="1"/>
  <c r="J213" i="5"/>
  <c r="J236" i="5"/>
  <c r="E249" i="5" s="1"/>
  <c r="H249" i="5" s="1"/>
  <c r="I249" i="5" s="1"/>
  <c r="J198" i="5"/>
  <c r="E228" i="5" s="1"/>
  <c r="H228" i="5" s="1"/>
  <c r="I228" i="5" s="1"/>
  <c r="J179" i="5"/>
  <c r="E194" i="5" s="1"/>
  <c r="H194" i="5" s="1"/>
  <c r="I194" i="5" s="1"/>
  <c r="J177" i="5"/>
  <c r="E192" i="5" s="1"/>
  <c r="H192" i="5" s="1"/>
  <c r="I192" i="5" s="1"/>
  <c r="J159" i="5"/>
  <c r="E178" i="5" s="1"/>
  <c r="H178" i="5" s="1"/>
  <c r="I178" i="5" s="1"/>
  <c r="E174" i="4"/>
  <c r="H174" i="4" s="1"/>
  <c r="I174" i="4" s="1"/>
  <c r="B174" i="4"/>
  <c r="Z10" i="7" l="1"/>
  <c r="J320" i="7"/>
  <c r="E332" i="7" s="1"/>
  <c r="H332" i="7" s="1"/>
  <c r="I332" i="7" s="1"/>
  <c r="J332" i="7" s="1"/>
  <c r="S52" i="7"/>
  <c r="U52" i="7" s="1"/>
  <c r="J318" i="7"/>
  <c r="E328" i="7" s="1"/>
  <c r="H328" i="7" s="1"/>
  <c r="I328" i="7" s="1"/>
  <c r="J328" i="7" s="1"/>
  <c r="S5" i="7"/>
  <c r="U5" i="7" s="1"/>
  <c r="J323" i="7"/>
  <c r="E335" i="7" s="1"/>
  <c r="H335" i="7" s="1"/>
  <c r="I335" i="7" s="1"/>
  <c r="J335" i="7" s="1"/>
  <c r="S17" i="7"/>
  <c r="U17" i="7" s="1"/>
  <c r="J319" i="7"/>
  <c r="E331" i="7" s="1"/>
  <c r="H331" i="7" s="1"/>
  <c r="I331" i="7" s="1"/>
  <c r="J331" i="7" s="1"/>
  <c r="S18" i="7"/>
  <c r="U18" i="7" s="1"/>
  <c r="U10" i="7"/>
  <c r="X10" i="7"/>
  <c r="S12" i="6"/>
  <c r="J196" i="5"/>
  <c r="E209" i="5" s="1"/>
  <c r="H209" i="5" s="1"/>
  <c r="I209" i="5" s="1"/>
  <c r="J197" i="5"/>
  <c r="E226" i="5" s="1"/>
  <c r="H226" i="5" s="1"/>
  <c r="I226" i="5" s="1"/>
  <c r="J194" i="5"/>
  <c r="E207" i="5" s="1"/>
  <c r="H207" i="5" s="1"/>
  <c r="I207" i="5" s="1"/>
  <c r="J249" i="5"/>
  <c r="E268" i="5" s="1"/>
  <c r="H268" i="5" s="1"/>
  <c r="I268" i="5" s="1"/>
  <c r="J204" i="5"/>
  <c r="E216" i="5" s="1"/>
  <c r="H216" i="5" s="1"/>
  <c r="I216" i="5" s="1"/>
  <c r="J192" i="5"/>
  <c r="E205" i="5" s="1"/>
  <c r="H205" i="5" s="1"/>
  <c r="I205" i="5" s="1"/>
  <c r="J228" i="5"/>
  <c r="E237" i="5" s="1"/>
  <c r="H237" i="5" s="1"/>
  <c r="I237" i="5" s="1"/>
  <c r="J199" i="5"/>
  <c r="E210" i="5" s="1"/>
  <c r="H210" i="5" s="1"/>
  <c r="I210" i="5" s="1"/>
  <c r="J178" i="5"/>
  <c r="E193" i="5" s="1"/>
  <c r="H193" i="5" s="1"/>
  <c r="I193" i="5" s="1"/>
  <c r="J224" i="5"/>
  <c r="E235" i="5" s="1"/>
  <c r="H235" i="5" s="1"/>
  <c r="I235" i="5" s="1"/>
  <c r="J247" i="5"/>
  <c r="E266" i="5" s="1"/>
  <c r="H266" i="5" s="1"/>
  <c r="I266" i="5" s="1"/>
  <c r="J180" i="5"/>
  <c r="E195" i="5" s="1"/>
  <c r="H195" i="5" s="1"/>
  <c r="I195" i="5" s="1"/>
  <c r="J174" i="4"/>
  <c r="K38" i="4"/>
  <c r="E156" i="4"/>
  <c r="S35" i="6" l="1"/>
  <c r="T35" i="6" s="1"/>
  <c r="S20" i="6"/>
  <c r="J226" i="5"/>
  <c r="E256" i="5" s="1"/>
  <c r="H256" i="5" s="1"/>
  <c r="I256" i="5" s="1"/>
  <c r="J193" i="5"/>
  <c r="E206" i="5" s="1"/>
  <c r="H206" i="5" s="1"/>
  <c r="I206" i="5" s="1"/>
  <c r="J237" i="5"/>
  <c r="E250" i="5" s="1"/>
  <c r="H250" i="5" s="1"/>
  <c r="I250" i="5" s="1"/>
  <c r="J216" i="5"/>
  <c r="E229" i="5" s="1"/>
  <c r="H229" i="5" s="1"/>
  <c r="I229" i="5" s="1"/>
  <c r="J207" i="5"/>
  <c r="E218" i="5" s="1"/>
  <c r="H218" i="5" s="1"/>
  <c r="I218" i="5" s="1"/>
  <c r="J266" i="5"/>
  <c r="E275" i="5" s="1"/>
  <c r="H275" i="5" s="1"/>
  <c r="I275" i="5" s="1"/>
  <c r="J275" i="5" s="1"/>
  <c r="T33" i="5"/>
  <c r="J209" i="5"/>
  <c r="E220" i="5" s="1"/>
  <c r="H220" i="5" s="1"/>
  <c r="I220" i="5" s="1"/>
  <c r="J195" i="5"/>
  <c r="E208" i="5" s="1"/>
  <c r="H208" i="5" s="1"/>
  <c r="I208" i="5" s="1"/>
  <c r="J235" i="5"/>
  <c r="E248" i="5" s="1"/>
  <c r="H248" i="5" s="1"/>
  <c r="I248" i="5" s="1"/>
  <c r="J210" i="5"/>
  <c r="E221" i="5" s="1"/>
  <c r="H221" i="5" s="1"/>
  <c r="I221" i="5" s="1"/>
  <c r="J205" i="5"/>
  <c r="E217" i="5" s="1"/>
  <c r="H217" i="5" s="1"/>
  <c r="I217" i="5" s="1"/>
  <c r="J268" i="5"/>
  <c r="E277" i="5" s="1"/>
  <c r="H277" i="5" s="1"/>
  <c r="I277" i="5" s="1"/>
  <c r="J277" i="5" s="1"/>
  <c r="T38" i="4"/>
  <c r="E46" i="4"/>
  <c r="E47" i="4"/>
  <c r="E48" i="4"/>
  <c r="E49" i="4"/>
  <c r="E50" i="4"/>
  <c r="E51" i="4"/>
  <c r="E52" i="4"/>
  <c r="E53" i="4"/>
  <c r="E54" i="4"/>
  <c r="E55" i="4"/>
  <c r="E56" i="4"/>
  <c r="E57" i="4"/>
  <c r="E69" i="4"/>
  <c r="E70" i="4"/>
  <c r="E71" i="4"/>
  <c r="E72" i="4"/>
  <c r="E73" i="4"/>
  <c r="E74" i="4"/>
  <c r="E85" i="4"/>
  <c r="E86" i="4"/>
  <c r="E87" i="4"/>
  <c r="E88" i="4"/>
  <c r="E89" i="4"/>
  <c r="E106" i="4"/>
  <c r="E107" i="4"/>
  <c r="E108" i="4"/>
  <c r="E121" i="4"/>
  <c r="E122" i="4"/>
  <c r="E138" i="4"/>
  <c r="E139" i="4"/>
  <c r="E141" i="4"/>
  <c r="S18" i="6" l="1"/>
  <c r="S7" i="6"/>
  <c r="S17" i="6"/>
  <c r="W33" i="5"/>
  <c r="U9" i="5"/>
  <c r="U33" i="5"/>
  <c r="U14" i="5"/>
  <c r="U10" i="5"/>
  <c r="U7" i="5"/>
  <c r="U8" i="5"/>
  <c r="U17" i="5"/>
  <c r="U19" i="5"/>
  <c r="U15" i="5"/>
  <c r="U11" i="5"/>
  <c r="U13" i="5"/>
  <c r="U24" i="5"/>
  <c r="U16" i="5"/>
  <c r="U6" i="5"/>
  <c r="U5" i="5"/>
  <c r="J221" i="5"/>
  <c r="E233" i="5" s="1"/>
  <c r="H233" i="5" s="1"/>
  <c r="I233" i="5" s="1"/>
  <c r="J229" i="5"/>
  <c r="E240" i="5" s="1"/>
  <c r="H240" i="5" s="1"/>
  <c r="I240" i="5" s="1"/>
  <c r="J206" i="5"/>
  <c r="E242" i="5" s="1"/>
  <c r="H242" i="5" s="1"/>
  <c r="I242" i="5" s="1"/>
  <c r="J208" i="5"/>
  <c r="E219" i="5" s="1"/>
  <c r="H219" i="5" s="1"/>
  <c r="I219" i="5" s="1"/>
  <c r="J217" i="5"/>
  <c r="E230" i="5" s="1"/>
  <c r="H230" i="5" s="1"/>
  <c r="I230" i="5" s="1"/>
  <c r="J248" i="5"/>
  <c r="E267" i="5" s="1"/>
  <c r="H267" i="5" s="1"/>
  <c r="I267" i="5" s="1"/>
  <c r="J220" i="5"/>
  <c r="E245" i="5" s="1"/>
  <c r="H245" i="5" s="1"/>
  <c r="I245" i="5" s="1"/>
  <c r="J218" i="5"/>
  <c r="E231" i="5" s="1"/>
  <c r="H231" i="5" s="1"/>
  <c r="I231" i="5" s="1"/>
  <c r="J250" i="5"/>
  <c r="E269" i="5" s="1"/>
  <c r="H269" i="5" s="1"/>
  <c r="I269" i="5" s="1"/>
  <c r="J256" i="5"/>
  <c r="H139" i="4"/>
  <c r="I139" i="4" s="1"/>
  <c r="J139" i="4" s="1"/>
  <c r="J240" i="5" l="1"/>
  <c r="E259" i="5" s="1"/>
  <c r="H259" i="5" s="1"/>
  <c r="I259" i="5" s="1"/>
  <c r="J269" i="5"/>
  <c r="E278" i="5" s="1"/>
  <c r="H278" i="5" s="1"/>
  <c r="I278" i="5" s="1"/>
  <c r="J278" i="5" s="1"/>
  <c r="J245" i="5"/>
  <c r="E264" i="5" s="1"/>
  <c r="H264" i="5" s="1"/>
  <c r="I264" i="5" s="1"/>
  <c r="J230" i="5"/>
  <c r="E241" i="5" s="1"/>
  <c r="H241" i="5" s="1"/>
  <c r="I241" i="5" s="1"/>
  <c r="J219" i="5"/>
  <c r="E232" i="5" s="1"/>
  <c r="H232" i="5" s="1"/>
  <c r="I232" i="5" s="1"/>
  <c r="J242" i="5"/>
  <c r="E261" i="5" s="1"/>
  <c r="H261" i="5" s="1"/>
  <c r="I261" i="5" s="1"/>
  <c r="J233" i="5"/>
  <c r="E246" i="5" s="1"/>
  <c r="H246" i="5" s="1"/>
  <c r="I246" i="5" s="1"/>
  <c r="J231" i="5"/>
  <c r="E243" i="5" s="1"/>
  <c r="H243" i="5" s="1"/>
  <c r="I243" i="5" s="1"/>
  <c r="J267" i="5"/>
  <c r="E276" i="5" s="1"/>
  <c r="H276" i="5" s="1"/>
  <c r="I276" i="5" s="1"/>
  <c r="J276" i="5" s="1"/>
  <c r="I36" i="4"/>
  <c r="B141" i="4"/>
  <c r="H138" i="4"/>
  <c r="I138" i="4" s="1"/>
  <c r="B138" i="4"/>
  <c r="S5" i="6" l="1"/>
  <c r="S15" i="6"/>
  <c r="J241" i="5"/>
  <c r="E260" i="5" s="1"/>
  <c r="H260" i="5" s="1"/>
  <c r="I260" i="5" s="1"/>
  <c r="J261" i="5"/>
  <c r="J243" i="5"/>
  <c r="E262" i="5" s="1"/>
  <c r="H262" i="5" s="1"/>
  <c r="I262" i="5" s="1"/>
  <c r="J246" i="5"/>
  <c r="E265" i="5" s="1"/>
  <c r="H265" i="5" s="1"/>
  <c r="I265" i="5" s="1"/>
  <c r="J232" i="5"/>
  <c r="E244" i="5" s="1"/>
  <c r="H244" i="5" s="1"/>
  <c r="I244" i="5" s="1"/>
  <c r="J264" i="5"/>
  <c r="E273" i="5" s="1"/>
  <c r="H273" i="5" s="1"/>
  <c r="I273" i="5" s="1"/>
  <c r="J273" i="5" s="1"/>
  <c r="J259" i="5"/>
  <c r="J138" i="4"/>
  <c r="I34" i="4"/>
  <c r="T36" i="4"/>
  <c r="S16" i="6" l="1"/>
  <c r="S6" i="6"/>
  <c r="J244" i="5"/>
  <c r="E263" i="5" s="1"/>
  <c r="H263" i="5" s="1"/>
  <c r="I263" i="5" s="1"/>
  <c r="J262" i="5"/>
  <c r="E271" i="5" s="1"/>
  <c r="H271" i="5" s="1"/>
  <c r="I271" i="5" s="1"/>
  <c r="J271" i="5" s="1"/>
  <c r="J260" i="5"/>
  <c r="J265" i="5"/>
  <c r="E274" i="5" s="1"/>
  <c r="H274" i="5" s="1"/>
  <c r="I274" i="5" s="1"/>
  <c r="J274" i="5" s="1"/>
  <c r="T34" i="4"/>
  <c r="B122" i="4"/>
  <c r="B121" i="4"/>
  <c r="V10" i="6" l="1"/>
  <c r="X10" i="6"/>
  <c r="S10" i="6"/>
  <c r="W10" i="6"/>
  <c r="W9" i="6"/>
  <c r="X9" i="6"/>
  <c r="S9" i="6"/>
  <c r="V9" i="6"/>
  <c r="J263" i="5"/>
  <c r="E272" i="5" s="1"/>
  <c r="H272" i="5" s="1"/>
  <c r="I272" i="5" s="1"/>
  <c r="J272" i="5" s="1"/>
  <c r="H121" i="4"/>
  <c r="I121" i="4" s="1"/>
  <c r="W8" i="6" l="1"/>
  <c r="S8" i="6"/>
  <c r="X8" i="6"/>
  <c r="V8" i="6"/>
  <c r="T9" i="6"/>
  <c r="J121" i="4"/>
  <c r="H32" i="4"/>
  <c r="B108" i="4"/>
  <c r="H107" i="4"/>
  <c r="I107" i="4" s="1"/>
  <c r="J107" i="4" s="1"/>
  <c r="E173" i="4" s="1"/>
  <c r="H173" i="4" s="1"/>
  <c r="I173" i="4" s="1"/>
  <c r="T8" i="6" l="1"/>
  <c r="T6" i="6"/>
  <c r="T18" i="6"/>
  <c r="T17" i="6"/>
  <c r="T16" i="6"/>
  <c r="T15" i="6"/>
  <c r="T20" i="6"/>
  <c r="T12" i="6"/>
  <c r="T7" i="6"/>
  <c r="T25" i="6"/>
  <c r="T5" i="6"/>
  <c r="T14" i="6"/>
  <c r="T10" i="6"/>
  <c r="J173" i="4"/>
  <c r="E189" i="4" s="1"/>
  <c r="K30" i="4"/>
  <c r="G30" i="4"/>
  <c r="H88" i="4"/>
  <c r="I88" i="4" s="1"/>
  <c r="J88" i="4" s="1"/>
  <c r="H87" i="4"/>
  <c r="I87" i="4" s="1"/>
  <c r="J87" i="4" s="1"/>
  <c r="B89" i="4"/>
  <c r="B88" i="4"/>
  <c r="B87" i="4"/>
  <c r="B86" i="4"/>
  <c r="B70" i="4"/>
  <c r="B83" i="4" s="1"/>
  <c r="B85" i="4"/>
  <c r="E100" i="4" l="1"/>
  <c r="H100" i="4" s="1"/>
  <c r="I100" i="4" s="1"/>
  <c r="E101" i="4"/>
  <c r="H101" i="4" s="1"/>
  <c r="I101" i="4" s="1"/>
  <c r="F27" i="4"/>
  <c r="F25" i="4"/>
  <c r="J101" i="4" l="1"/>
  <c r="E253" i="4" s="1"/>
  <c r="H253" i="4" s="1"/>
  <c r="I253" i="4" s="1"/>
  <c r="G25" i="4"/>
  <c r="J100" i="4"/>
  <c r="G27" i="4"/>
  <c r="H73" i="4"/>
  <c r="I73" i="4" s="1"/>
  <c r="H72" i="4"/>
  <c r="I72" i="4" s="1"/>
  <c r="H71" i="4"/>
  <c r="I71" i="4" s="1"/>
  <c r="H70" i="4"/>
  <c r="I70" i="4" s="1"/>
  <c r="H69" i="4"/>
  <c r="I69" i="4" s="1"/>
  <c r="H74" i="4"/>
  <c r="I74" i="4" s="1"/>
  <c r="J253" i="4" l="1"/>
  <c r="Q25" i="4"/>
  <c r="J71" i="4"/>
  <c r="E20" i="4"/>
  <c r="J74" i="4"/>
  <c r="E23" i="4"/>
  <c r="J72" i="4"/>
  <c r="E135" i="4" s="1"/>
  <c r="E21" i="4"/>
  <c r="J69" i="4"/>
  <c r="E11" i="4"/>
  <c r="J73" i="4"/>
  <c r="E84" i="4" s="1"/>
  <c r="E22" i="4"/>
  <c r="J70" i="4"/>
  <c r="E19" i="4"/>
  <c r="E83" i="4" l="1"/>
  <c r="H83" i="4" s="1"/>
  <c r="I83" i="4" s="1"/>
  <c r="E82" i="4"/>
  <c r="H82" i="4" s="1"/>
  <c r="I82" i="4" s="1"/>
  <c r="J82" i="4" l="1"/>
  <c r="F11" i="4"/>
  <c r="J83" i="4"/>
  <c r="F19" i="4"/>
  <c r="E98" i="4" l="1"/>
  <c r="H98" i="4" s="1"/>
  <c r="I98" i="4" s="1"/>
  <c r="E97" i="4"/>
  <c r="H97" i="4" s="1"/>
  <c r="I97" i="4" s="1"/>
  <c r="H51" i="4"/>
  <c r="I51" i="4" s="1"/>
  <c r="J51" i="4" s="1"/>
  <c r="E63" i="4" s="1"/>
  <c r="H49" i="4"/>
  <c r="I49" i="4" s="1"/>
  <c r="J49" i="4" s="1"/>
  <c r="E61" i="4" s="1"/>
  <c r="H48" i="4"/>
  <c r="I48" i="4" s="1"/>
  <c r="J48" i="4" s="1"/>
  <c r="E60" i="4" s="1"/>
  <c r="H46" i="4"/>
  <c r="I46" i="4" s="1"/>
  <c r="J46" i="4" s="1"/>
  <c r="E58" i="4" s="1"/>
  <c r="H141" i="4"/>
  <c r="I141" i="4" s="1"/>
  <c r="H108" i="4"/>
  <c r="I108" i="4" s="1"/>
  <c r="H89" i="4"/>
  <c r="I89" i="4" s="1"/>
  <c r="H86" i="4"/>
  <c r="I86" i="4" s="1"/>
  <c r="C75" i="4"/>
  <c r="C58" i="4"/>
  <c r="H57" i="4"/>
  <c r="I57" i="4" s="1"/>
  <c r="H56" i="4"/>
  <c r="I56" i="4" s="1"/>
  <c r="H55" i="4"/>
  <c r="I55" i="4" s="1"/>
  <c r="H54" i="4"/>
  <c r="I54" i="4" s="1"/>
  <c r="H53" i="4"/>
  <c r="I53" i="4" s="1"/>
  <c r="J53" i="4" s="1"/>
  <c r="H52" i="4"/>
  <c r="I52" i="4" s="1"/>
  <c r="J52" i="4" s="1"/>
  <c r="E64" i="4" s="1"/>
  <c r="H50" i="4"/>
  <c r="I50" i="4" s="1"/>
  <c r="J50" i="4" s="1"/>
  <c r="E62" i="4" s="1"/>
  <c r="H47" i="4"/>
  <c r="I47" i="4" s="1"/>
  <c r="J47" i="4" s="1"/>
  <c r="E59" i="4" s="1"/>
  <c r="T20" i="4"/>
  <c r="G11" i="4" l="1"/>
  <c r="J97" i="4"/>
  <c r="E136" i="4" s="1"/>
  <c r="H136" i="4" s="1"/>
  <c r="I136" i="4" s="1"/>
  <c r="J136" i="4" s="1"/>
  <c r="J98" i="4"/>
  <c r="E115" i="4" s="1"/>
  <c r="H115" i="4" s="1"/>
  <c r="I115" i="4" s="1"/>
  <c r="H19" i="4" s="1"/>
  <c r="G19" i="4"/>
  <c r="E65" i="4"/>
  <c r="H65" i="4" s="1"/>
  <c r="I65" i="4" s="1"/>
  <c r="J141" i="4"/>
  <c r="I35" i="4"/>
  <c r="J108" i="4"/>
  <c r="H122" i="4" s="1"/>
  <c r="I122" i="4" s="1"/>
  <c r="G31" i="4"/>
  <c r="J86" i="4"/>
  <c r="F28" i="4"/>
  <c r="J89" i="4"/>
  <c r="F26" i="4"/>
  <c r="D17" i="4"/>
  <c r="J56" i="4"/>
  <c r="D15" i="4"/>
  <c r="J54" i="4"/>
  <c r="D16" i="4"/>
  <c r="J55" i="4"/>
  <c r="D14" i="4"/>
  <c r="D18" i="4"/>
  <c r="D5" i="4"/>
  <c r="D6" i="4"/>
  <c r="T23" i="4"/>
  <c r="D7" i="4"/>
  <c r="D9" i="4"/>
  <c r="D13" i="4"/>
  <c r="D8" i="4"/>
  <c r="D10" i="4"/>
  <c r="H63" i="4"/>
  <c r="I63" i="4" s="1"/>
  <c r="H58" i="4"/>
  <c r="I58" i="4" s="1"/>
  <c r="H60" i="4"/>
  <c r="I60" i="4" s="1"/>
  <c r="H61" i="4"/>
  <c r="I61" i="4" s="1"/>
  <c r="H64" i="4"/>
  <c r="I64" i="4" s="1"/>
  <c r="T25" i="4"/>
  <c r="H59" i="4"/>
  <c r="I59" i="4" s="1"/>
  <c r="H62" i="4"/>
  <c r="I62" i="4" s="1"/>
  <c r="H175" i="4"/>
  <c r="I175" i="4" s="1"/>
  <c r="K39" i="4" s="1"/>
  <c r="P17" i="3"/>
  <c r="P15" i="3"/>
  <c r="P14" i="3"/>
  <c r="P11" i="3"/>
  <c r="P10" i="3"/>
  <c r="P9" i="3"/>
  <c r="P7" i="3"/>
  <c r="P6" i="3"/>
  <c r="P5" i="3"/>
  <c r="I11" i="4" l="1"/>
  <c r="T39" i="4"/>
  <c r="J175" i="4"/>
  <c r="J115" i="4"/>
  <c r="E129" i="4" s="1"/>
  <c r="H129" i="4" s="1"/>
  <c r="I129" i="4" s="1"/>
  <c r="E14" i="4"/>
  <c r="J65" i="4"/>
  <c r="E99" i="4"/>
  <c r="H99" i="4" s="1"/>
  <c r="I99" i="4" s="1"/>
  <c r="E67" i="4"/>
  <c r="H67" i="4" s="1"/>
  <c r="I67" i="4" s="1"/>
  <c r="E68" i="4"/>
  <c r="H68" i="4" s="1"/>
  <c r="I68" i="4" s="1"/>
  <c r="E66" i="4"/>
  <c r="H66" i="4" s="1"/>
  <c r="I66" i="4" s="1"/>
  <c r="E137" i="4"/>
  <c r="H137" i="4" s="1"/>
  <c r="I137" i="4" s="1"/>
  <c r="E153" i="4"/>
  <c r="H153" i="4" s="1"/>
  <c r="I153" i="4" s="1"/>
  <c r="T35" i="4"/>
  <c r="J122" i="4"/>
  <c r="H33" i="4"/>
  <c r="J59" i="4"/>
  <c r="E6" i="4"/>
  <c r="T18" i="4"/>
  <c r="J62" i="4"/>
  <c r="E9" i="4"/>
  <c r="J63" i="4"/>
  <c r="E10" i="4"/>
  <c r="J64" i="4"/>
  <c r="E13" i="4"/>
  <c r="J60" i="4"/>
  <c r="E7" i="4"/>
  <c r="J58" i="4"/>
  <c r="E5" i="4"/>
  <c r="J61" i="4"/>
  <c r="E8" i="4"/>
  <c r="T27" i="4"/>
  <c r="H202" i="4"/>
  <c r="I202" i="4" s="1"/>
  <c r="M29" i="4" s="1"/>
  <c r="H84" i="4"/>
  <c r="I84" i="4" s="1"/>
  <c r="F22" i="4" s="1"/>
  <c r="H85" i="4"/>
  <c r="I85" i="4" s="1"/>
  <c r="H203" i="1"/>
  <c r="I203" i="1" s="1"/>
  <c r="T42" i="4" l="1"/>
  <c r="J153" i="4"/>
  <c r="E169" i="4" s="1"/>
  <c r="J11" i="4"/>
  <c r="J67" i="4"/>
  <c r="E16" i="4"/>
  <c r="J99" i="4"/>
  <c r="G28" i="4"/>
  <c r="E15" i="4"/>
  <c r="J66" i="4"/>
  <c r="J137" i="4"/>
  <c r="I26" i="4"/>
  <c r="E17" i="4"/>
  <c r="J68" i="4"/>
  <c r="E78" i="4"/>
  <c r="H78" i="4" s="1"/>
  <c r="I78" i="4" s="1"/>
  <c r="E77" i="4"/>
  <c r="H77" i="4" s="1"/>
  <c r="I77" i="4" s="1"/>
  <c r="E79" i="4"/>
  <c r="H79" i="4" s="1"/>
  <c r="I79" i="4" s="1"/>
  <c r="E75" i="4"/>
  <c r="H75" i="4" s="1"/>
  <c r="I75" i="4" s="1"/>
  <c r="E102" i="4"/>
  <c r="H102" i="4" s="1"/>
  <c r="I102" i="4" s="1"/>
  <c r="E80" i="4"/>
  <c r="H80" i="4" s="1"/>
  <c r="I80" i="4" s="1"/>
  <c r="E76" i="4"/>
  <c r="H76" i="4" s="1"/>
  <c r="I76" i="4" s="1"/>
  <c r="E134" i="4"/>
  <c r="H134" i="4" s="1"/>
  <c r="I134" i="4" s="1"/>
  <c r="E103" i="4"/>
  <c r="H103" i="4" s="1"/>
  <c r="I103" i="4" s="1"/>
  <c r="I19" i="4"/>
  <c r="J129" i="4"/>
  <c r="T22" i="4"/>
  <c r="J84" i="4"/>
  <c r="J85" i="4"/>
  <c r="F24" i="4"/>
  <c r="H106" i="4"/>
  <c r="I106" i="4" s="1"/>
  <c r="G29" i="4" s="1"/>
  <c r="J203" i="1"/>
  <c r="O33" i="3"/>
  <c r="O32" i="3"/>
  <c r="O17" i="3"/>
  <c r="O15" i="3"/>
  <c r="O14" i="3"/>
  <c r="O11" i="3"/>
  <c r="O10" i="3"/>
  <c r="O9" i="3"/>
  <c r="O6" i="3"/>
  <c r="O5" i="3"/>
  <c r="J103" i="4" l="1"/>
  <c r="G14" i="4"/>
  <c r="J102" i="4"/>
  <c r="G13" i="4"/>
  <c r="J78" i="4"/>
  <c r="F8" i="4"/>
  <c r="J77" i="4"/>
  <c r="F7" i="4"/>
  <c r="J75" i="4"/>
  <c r="F5" i="4"/>
  <c r="F10" i="4"/>
  <c r="J80" i="4"/>
  <c r="I32" i="4"/>
  <c r="J134" i="4"/>
  <c r="J76" i="4"/>
  <c r="F6" i="4"/>
  <c r="J79" i="4"/>
  <c r="F9" i="4"/>
  <c r="T26" i="4"/>
  <c r="T28" i="4"/>
  <c r="E81" i="4"/>
  <c r="H81" i="4" s="1"/>
  <c r="I81" i="4" s="1"/>
  <c r="E104" i="4"/>
  <c r="H104" i="4" s="1"/>
  <c r="I104" i="4" s="1"/>
  <c r="E120" i="4"/>
  <c r="H120" i="4" s="1"/>
  <c r="I120" i="4" s="1"/>
  <c r="E105" i="4"/>
  <c r="H105" i="4" s="1"/>
  <c r="I105" i="4" s="1"/>
  <c r="E147" i="4"/>
  <c r="H147" i="4" s="1"/>
  <c r="I147" i="4" s="1"/>
  <c r="T29" i="4"/>
  <c r="T31" i="4"/>
  <c r="H189" i="4"/>
  <c r="I189" i="4" s="1"/>
  <c r="N14" i="3"/>
  <c r="N11" i="3"/>
  <c r="N10" i="3"/>
  <c r="N9" i="3"/>
  <c r="N6" i="3"/>
  <c r="N5" i="3"/>
  <c r="J189" i="4" l="1"/>
  <c r="E255" i="4" s="1"/>
  <c r="H255" i="4" s="1"/>
  <c r="I255" i="4" s="1"/>
  <c r="L30" i="4"/>
  <c r="T32" i="4"/>
  <c r="J147" i="4"/>
  <c r="E163" i="4" s="1"/>
  <c r="H163" i="4" s="1"/>
  <c r="I163" i="4" s="1"/>
  <c r="J19" i="4"/>
  <c r="J104" i="4"/>
  <c r="G15" i="4"/>
  <c r="J81" i="4"/>
  <c r="F17" i="4"/>
  <c r="J105" i="4"/>
  <c r="G16" i="4"/>
  <c r="J120" i="4"/>
  <c r="E155" i="4" s="1"/>
  <c r="H155" i="4" s="1"/>
  <c r="I155" i="4" s="1"/>
  <c r="H24" i="4"/>
  <c r="E91" i="4"/>
  <c r="H91" i="4" s="1"/>
  <c r="I91" i="4" s="1"/>
  <c r="E92" i="4"/>
  <c r="H92" i="4" s="1"/>
  <c r="I92" i="4" s="1"/>
  <c r="E116" i="4"/>
  <c r="H116" i="4" s="1"/>
  <c r="I116" i="4" s="1"/>
  <c r="E95" i="4"/>
  <c r="H95" i="4" s="1"/>
  <c r="I95" i="4" s="1"/>
  <c r="E151" i="4"/>
  <c r="H151" i="4" s="1"/>
  <c r="I151" i="4" s="1"/>
  <c r="E94" i="4"/>
  <c r="H94" i="4" s="1"/>
  <c r="I94" i="4" s="1"/>
  <c r="E90" i="4"/>
  <c r="H90" i="4" s="1"/>
  <c r="I90" i="4" s="1"/>
  <c r="E93" i="4"/>
  <c r="H93" i="4" s="1"/>
  <c r="I93" i="4" s="1"/>
  <c r="E117" i="4"/>
  <c r="H117" i="4" s="1"/>
  <c r="I117" i="4" s="1"/>
  <c r="H135" i="4"/>
  <c r="I135" i="4" s="1"/>
  <c r="M33" i="3"/>
  <c r="M32" i="3"/>
  <c r="M17" i="3"/>
  <c r="M15" i="3"/>
  <c r="M10" i="3"/>
  <c r="M9" i="3"/>
  <c r="M6" i="3"/>
  <c r="M5" i="3"/>
  <c r="E177" i="3"/>
  <c r="J255" i="4" l="1"/>
  <c r="Q30" i="4"/>
  <c r="J163" i="4"/>
  <c r="E182" i="4" s="1"/>
  <c r="K19" i="4"/>
  <c r="J155" i="4"/>
  <c r="E170" i="4" s="1"/>
  <c r="H170" i="4" s="1"/>
  <c r="I170" i="4" s="1"/>
  <c r="J24" i="4"/>
  <c r="J151" i="4"/>
  <c r="E167" i="4" s="1"/>
  <c r="J33" i="4"/>
  <c r="G10" i="4"/>
  <c r="J95" i="4"/>
  <c r="E114" i="4" s="1"/>
  <c r="H114" i="4" s="1"/>
  <c r="I114" i="4" s="1"/>
  <c r="H10" i="4" s="1"/>
  <c r="G5" i="4"/>
  <c r="J90" i="4"/>
  <c r="J116" i="4"/>
  <c r="H13" i="4"/>
  <c r="J94" i="4"/>
  <c r="E113" i="4" s="1"/>
  <c r="H113" i="4" s="1"/>
  <c r="I113" i="4" s="1"/>
  <c r="J113" i="4" s="1"/>
  <c r="G9" i="4"/>
  <c r="J92" i="4"/>
  <c r="E111" i="4" s="1"/>
  <c r="H111" i="4" s="1"/>
  <c r="I111" i="4" s="1"/>
  <c r="J111" i="4" s="1"/>
  <c r="G7" i="4"/>
  <c r="J93" i="4"/>
  <c r="E112" i="4" s="1"/>
  <c r="H112" i="4" s="1"/>
  <c r="I112" i="4" s="1"/>
  <c r="J112" i="4" s="1"/>
  <c r="G8" i="4"/>
  <c r="H14" i="4"/>
  <c r="J117" i="4"/>
  <c r="G6" i="4"/>
  <c r="J91" i="4"/>
  <c r="E110" i="4" s="1"/>
  <c r="H110" i="4" s="1"/>
  <c r="I110" i="4" s="1"/>
  <c r="E96" i="4"/>
  <c r="H96" i="4" s="1"/>
  <c r="I96" i="4" s="1"/>
  <c r="E119" i="4"/>
  <c r="H119" i="4" s="1"/>
  <c r="I119" i="4" s="1"/>
  <c r="E118" i="4"/>
  <c r="H118" i="4" s="1"/>
  <c r="I118" i="4" s="1"/>
  <c r="J135" i="4"/>
  <c r="I21" i="4"/>
  <c r="H169" i="4"/>
  <c r="I169" i="4" s="1"/>
  <c r="L31" i="3"/>
  <c r="L30" i="3"/>
  <c r="L22" i="3"/>
  <c r="L12" i="3"/>
  <c r="L11" i="3"/>
  <c r="L10" i="3"/>
  <c r="L9" i="3"/>
  <c r="L8" i="3"/>
  <c r="L7" i="3"/>
  <c r="L6" i="3"/>
  <c r="L5" i="3"/>
  <c r="T30" i="4" l="1"/>
  <c r="J170" i="4"/>
  <c r="E187" i="4" s="1"/>
  <c r="H187" i="4" s="1"/>
  <c r="I187" i="4" s="1"/>
  <c r="K24" i="4"/>
  <c r="J169" i="4"/>
  <c r="E186" i="4" s="1"/>
  <c r="H186" i="4" s="1"/>
  <c r="I186" i="4" s="1"/>
  <c r="K11" i="4"/>
  <c r="H7" i="4"/>
  <c r="J114" i="4"/>
  <c r="E128" i="4" s="1"/>
  <c r="H128" i="4" s="1"/>
  <c r="I128" i="4" s="1"/>
  <c r="H8" i="4"/>
  <c r="H9" i="4"/>
  <c r="G17" i="4"/>
  <c r="J96" i="4"/>
  <c r="E140" i="4" s="1"/>
  <c r="H140" i="4" s="1"/>
  <c r="I140" i="4" s="1"/>
  <c r="H16" i="4"/>
  <c r="J119" i="4"/>
  <c r="J110" i="4"/>
  <c r="H6" i="4"/>
  <c r="E109" i="4"/>
  <c r="H109" i="4" s="1"/>
  <c r="I109" i="4" s="1"/>
  <c r="E152" i="4"/>
  <c r="H152" i="4" s="1"/>
  <c r="I152" i="4" s="1"/>
  <c r="H15" i="4"/>
  <c r="J118" i="4"/>
  <c r="E131" i="4"/>
  <c r="H131" i="4" s="1"/>
  <c r="I131" i="4" s="1"/>
  <c r="E130" i="4"/>
  <c r="H130" i="4" s="1"/>
  <c r="I130" i="4" s="1"/>
  <c r="E127" i="4"/>
  <c r="H127" i="4" s="1"/>
  <c r="I127" i="4" s="1"/>
  <c r="E125" i="4"/>
  <c r="H125" i="4" s="1"/>
  <c r="I125" i="4" s="1"/>
  <c r="E126" i="4"/>
  <c r="H126" i="4" s="1"/>
  <c r="I126" i="4" s="1"/>
  <c r="H167" i="4"/>
  <c r="I167" i="4" s="1"/>
  <c r="H182" i="4"/>
  <c r="I182" i="4" s="1"/>
  <c r="K33" i="3"/>
  <c r="K31" i="3"/>
  <c r="K30" i="3"/>
  <c r="K24" i="3"/>
  <c r="K17" i="3"/>
  <c r="K14" i="3"/>
  <c r="K12" i="3"/>
  <c r="K11" i="3"/>
  <c r="K10" i="3"/>
  <c r="K9" i="3"/>
  <c r="K7" i="3"/>
  <c r="K6" i="3"/>
  <c r="K5" i="3"/>
  <c r="E156" i="3"/>
  <c r="E156" i="1"/>
  <c r="J182" i="4" l="1"/>
  <c r="E197" i="4" s="1"/>
  <c r="H197" i="4" s="1"/>
  <c r="I197" i="4" s="1"/>
  <c r="L19" i="4"/>
  <c r="J187" i="4"/>
  <c r="E201" i="4" s="1"/>
  <c r="H201" i="4" s="1"/>
  <c r="I201" i="4" s="1"/>
  <c r="L24" i="4"/>
  <c r="J186" i="4"/>
  <c r="E215" i="4" s="1"/>
  <c r="H215" i="4" s="1"/>
  <c r="I215" i="4" s="1"/>
  <c r="L11" i="4"/>
  <c r="J167" i="4"/>
  <c r="E185" i="4" s="1"/>
  <c r="H185" i="4" s="1"/>
  <c r="I185" i="4" s="1"/>
  <c r="K33" i="4"/>
  <c r="J152" i="4"/>
  <c r="E168" i="4" s="1"/>
  <c r="H168" i="4" s="1"/>
  <c r="I168" i="4" s="1"/>
  <c r="J21" i="4"/>
  <c r="I14" i="4"/>
  <c r="J131" i="4"/>
  <c r="H5" i="4"/>
  <c r="J109" i="4"/>
  <c r="E133" i="4"/>
  <c r="H133" i="4" s="1"/>
  <c r="I133" i="4" s="1"/>
  <c r="E132" i="4"/>
  <c r="H132" i="4" s="1"/>
  <c r="I132" i="4" s="1"/>
  <c r="I17" i="4"/>
  <c r="J140" i="4"/>
  <c r="E154" i="4" s="1"/>
  <c r="H154" i="4" s="1"/>
  <c r="I154" i="4" s="1"/>
  <c r="J130" i="4"/>
  <c r="E172" i="4" s="1"/>
  <c r="H172" i="4" s="1"/>
  <c r="I172" i="4" s="1"/>
  <c r="I13" i="4"/>
  <c r="E124" i="4"/>
  <c r="H124" i="4" s="1"/>
  <c r="I124" i="4" s="1"/>
  <c r="J128" i="4"/>
  <c r="I10" i="4"/>
  <c r="J125" i="4"/>
  <c r="I7" i="4"/>
  <c r="J127" i="4"/>
  <c r="I9" i="4"/>
  <c r="J126" i="4"/>
  <c r="I8" i="4"/>
  <c r="T12" i="4"/>
  <c r="J31" i="3"/>
  <c r="J30" i="3"/>
  <c r="J15" i="3"/>
  <c r="J14" i="3"/>
  <c r="J12" i="3"/>
  <c r="J11" i="3"/>
  <c r="J10" i="3"/>
  <c r="J9" i="3"/>
  <c r="J8" i="3"/>
  <c r="J7" i="3"/>
  <c r="J6" i="3"/>
  <c r="J5" i="3"/>
  <c r="J215" i="4" l="1"/>
  <c r="E254" i="4" s="1"/>
  <c r="H254" i="4" s="1"/>
  <c r="I254" i="4" s="1"/>
  <c r="N11" i="4"/>
  <c r="J201" i="4"/>
  <c r="E225" i="4" s="1"/>
  <c r="H225" i="4" s="1"/>
  <c r="I225" i="4" s="1"/>
  <c r="M24" i="4"/>
  <c r="J197" i="4"/>
  <c r="E226" i="4" s="1"/>
  <c r="M19" i="4"/>
  <c r="J185" i="4"/>
  <c r="E200" i="4" s="1"/>
  <c r="H200" i="4" s="1"/>
  <c r="I200" i="4" s="1"/>
  <c r="L33" i="4"/>
  <c r="J168" i="4"/>
  <c r="K21" i="4"/>
  <c r="J172" i="4"/>
  <c r="E203" i="4" s="1"/>
  <c r="H203" i="4" s="1"/>
  <c r="I203" i="4" s="1"/>
  <c r="K13" i="4"/>
  <c r="J154" i="4"/>
  <c r="E190" i="4" s="1"/>
  <c r="H190" i="4" s="1"/>
  <c r="I190" i="4" s="1"/>
  <c r="J17" i="4"/>
  <c r="J124" i="4"/>
  <c r="E142" i="4" s="1"/>
  <c r="H142" i="4" s="1"/>
  <c r="I142" i="4" s="1"/>
  <c r="I6" i="4"/>
  <c r="I15" i="4"/>
  <c r="J132" i="4"/>
  <c r="E123" i="4"/>
  <c r="H123" i="4" s="1"/>
  <c r="I123" i="4" s="1"/>
  <c r="E148" i="4"/>
  <c r="H148" i="4" s="1"/>
  <c r="I148" i="4" s="1"/>
  <c r="J133" i="4"/>
  <c r="I16" i="4"/>
  <c r="E143" i="4"/>
  <c r="H143" i="4" s="1"/>
  <c r="I143" i="4" s="1"/>
  <c r="E145" i="4"/>
  <c r="H145" i="4" s="1"/>
  <c r="I145" i="4" s="1"/>
  <c r="E146" i="4"/>
  <c r="H146" i="4" s="1"/>
  <c r="I146" i="4" s="1"/>
  <c r="E144" i="4"/>
  <c r="H144" i="4" s="1"/>
  <c r="I144" i="4" s="1"/>
  <c r="H251" i="4"/>
  <c r="I251" i="4" s="1"/>
  <c r="I33" i="3"/>
  <c r="I24" i="3"/>
  <c r="I17" i="3"/>
  <c r="I15" i="3"/>
  <c r="I12" i="3"/>
  <c r="I11" i="3"/>
  <c r="I10" i="3"/>
  <c r="I9" i="3"/>
  <c r="I8" i="3"/>
  <c r="I7" i="3"/>
  <c r="I6" i="3"/>
  <c r="I5" i="3"/>
  <c r="E131" i="3"/>
  <c r="E131" i="1"/>
  <c r="H131" i="1" s="1"/>
  <c r="I131" i="1" s="1"/>
  <c r="I24" i="1" s="1"/>
  <c r="J251" i="4" l="1"/>
  <c r="E270" i="4" s="1"/>
  <c r="H270" i="4" s="1"/>
  <c r="I270" i="4" s="1"/>
  <c r="Q40" i="4"/>
  <c r="J254" i="4"/>
  <c r="E279" i="4" s="1"/>
  <c r="H279" i="4" s="1"/>
  <c r="I279" i="4" s="1"/>
  <c r="Q11" i="4"/>
  <c r="J225" i="4"/>
  <c r="E257" i="4" s="1"/>
  <c r="H257" i="4" s="1"/>
  <c r="I257" i="4" s="1"/>
  <c r="O24" i="4"/>
  <c r="J203" i="4"/>
  <c r="M13" i="4"/>
  <c r="J200" i="4"/>
  <c r="E211" i="4" s="1"/>
  <c r="H211" i="4" s="1"/>
  <c r="I211" i="4" s="1"/>
  <c r="M33" i="4"/>
  <c r="J190" i="4"/>
  <c r="E227" i="4" s="1"/>
  <c r="H227" i="4" s="1"/>
  <c r="I227" i="4" s="1"/>
  <c r="L17" i="4"/>
  <c r="T21" i="4"/>
  <c r="J148" i="4"/>
  <c r="E164" i="4" s="1"/>
  <c r="H164" i="4" s="1"/>
  <c r="I164" i="4" s="1"/>
  <c r="J164" i="4" s="1"/>
  <c r="E183" i="4" s="1"/>
  <c r="H183" i="4" s="1"/>
  <c r="I183" i="4" s="1"/>
  <c r="J14" i="4"/>
  <c r="J146" i="4"/>
  <c r="E162" i="4" s="1"/>
  <c r="H162" i="4" s="1"/>
  <c r="I162" i="4" s="1"/>
  <c r="J10" i="4"/>
  <c r="J143" i="4"/>
  <c r="E159" i="4" s="1"/>
  <c r="H159" i="4" s="1"/>
  <c r="I159" i="4" s="1"/>
  <c r="J7" i="4"/>
  <c r="J144" i="4"/>
  <c r="E160" i="4" s="1"/>
  <c r="H160" i="4" s="1"/>
  <c r="I160" i="4" s="1"/>
  <c r="J8" i="4"/>
  <c r="J145" i="4"/>
  <c r="E161" i="4" s="1"/>
  <c r="H161" i="4" s="1"/>
  <c r="I161" i="4" s="1"/>
  <c r="J9" i="4"/>
  <c r="J142" i="4"/>
  <c r="J6" i="4"/>
  <c r="E149" i="4"/>
  <c r="H149" i="4" s="1"/>
  <c r="I149" i="4" s="1"/>
  <c r="E150" i="4"/>
  <c r="H150" i="4" s="1"/>
  <c r="I150" i="4" s="1"/>
  <c r="I5" i="4"/>
  <c r="J123" i="4"/>
  <c r="E157" i="4" s="1"/>
  <c r="H157" i="4" s="1"/>
  <c r="I157" i="4" s="1"/>
  <c r="H33" i="3"/>
  <c r="H32" i="3"/>
  <c r="Q32" i="3" s="1"/>
  <c r="H31" i="3"/>
  <c r="R31" i="3" s="1"/>
  <c r="H30" i="3"/>
  <c r="T30" i="3" s="1"/>
  <c r="H17" i="3"/>
  <c r="H15" i="3"/>
  <c r="H14" i="3"/>
  <c r="H12" i="3"/>
  <c r="H11" i="3"/>
  <c r="H10" i="3"/>
  <c r="H9" i="3"/>
  <c r="H8" i="3"/>
  <c r="H7" i="3"/>
  <c r="H6" i="3"/>
  <c r="H5" i="3"/>
  <c r="R30" i="3"/>
  <c r="R32" i="3"/>
  <c r="T31" i="3"/>
  <c r="H119" i="3"/>
  <c r="I119" i="3" s="1"/>
  <c r="J119" i="3" s="1"/>
  <c r="E157" i="3" s="1"/>
  <c r="H118" i="3"/>
  <c r="I118" i="3" s="1"/>
  <c r="J118" i="3" s="1"/>
  <c r="E143" i="3" s="1"/>
  <c r="H117" i="3"/>
  <c r="I117" i="3" s="1"/>
  <c r="J117" i="3" s="1"/>
  <c r="E142" i="3" s="1"/>
  <c r="J279" i="4" l="1"/>
  <c r="S11" i="4"/>
  <c r="J270" i="4"/>
  <c r="R40" i="4"/>
  <c r="T40" i="4" s="1"/>
  <c r="J257" i="4"/>
  <c r="Q24" i="4"/>
  <c r="T24" i="4" s="1"/>
  <c r="E213" i="4"/>
  <c r="H213" i="4" s="1"/>
  <c r="I213" i="4" s="1"/>
  <c r="J213" i="4" s="1"/>
  <c r="E252" i="4"/>
  <c r="H252" i="4" s="1"/>
  <c r="I252" i="4" s="1"/>
  <c r="J227" i="4"/>
  <c r="E236" i="4" s="1"/>
  <c r="H236" i="4" s="1"/>
  <c r="I236" i="4" s="1"/>
  <c r="O17" i="4"/>
  <c r="J211" i="4"/>
  <c r="E222" i="4" s="1"/>
  <c r="H222" i="4" s="1"/>
  <c r="I222" i="4" s="1"/>
  <c r="N33" i="4"/>
  <c r="K14" i="4"/>
  <c r="J183" i="4"/>
  <c r="E198" i="4" s="1"/>
  <c r="H198" i="4" s="1"/>
  <c r="I198" i="4" s="1"/>
  <c r="L14" i="4"/>
  <c r="J149" i="4"/>
  <c r="E165" i="4" s="1"/>
  <c r="H165" i="4" s="1"/>
  <c r="I165" i="4" s="1"/>
  <c r="J165" i="4" s="1"/>
  <c r="E184" i="4" s="1"/>
  <c r="H184" i="4" s="1"/>
  <c r="I184" i="4" s="1"/>
  <c r="J15" i="4"/>
  <c r="J160" i="4"/>
  <c r="E179" i="4" s="1"/>
  <c r="H179" i="4" s="1"/>
  <c r="I179" i="4" s="1"/>
  <c r="K8" i="4"/>
  <c r="J161" i="4"/>
  <c r="E180" i="4" s="1"/>
  <c r="H180" i="4" s="1"/>
  <c r="I180" i="4" s="1"/>
  <c r="K9" i="4"/>
  <c r="J159" i="4"/>
  <c r="E178" i="4" s="1"/>
  <c r="H178" i="4" s="1"/>
  <c r="I178" i="4" s="1"/>
  <c r="K7" i="4"/>
  <c r="J162" i="4"/>
  <c r="E181" i="4" s="1"/>
  <c r="H181" i="4" s="1"/>
  <c r="I181" i="4" s="1"/>
  <c r="K10" i="4"/>
  <c r="J157" i="4"/>
  <c r="E176" i="4" s="1"/>
  <c r="H176" i="4" s="1"/>
  <c r="I176" i="4" s="1"/>
  <c r="K5" i="4"/>
  <c r="T32" i="3"/>
  <c r="H156" i="4"/>
  <c r="I156" i="4" s="1"/>
  <c r="E158" i="4"/>
  <c r="H158" i="4" s="1"/>
  <c r="I158" i="4" s="1"/>
  <c r="J150" i="4"/>
  <c r="E166" i="4" s="1"/>
  <c r="H166" i="4" s="1"/>
  <c r="I166" i="4" s="1"/>
  <c r="J16" i="4"/>
  <c r="H226" i="4"/>
  <c r="I226" i="4" s="1"/>
  <c r="Q30" i="3"/>
  <c r="Q31" i="3"/>
  <c r="H119" i="1"/>
  <c r="I119" i="1" s="1"/>
  <c r="N13" i="4" l="1"/>
  <c r="J252" i="4"/>
  <c r="Q13" i="4"/>
  <c r="J236" i="4"/>
  <c r="E249" i="4" s="1"/>
  <c r="H249" i="4" s="1"/>
  <c r="I249" i="4" s="1"/>
  <c r="P17" i="4"/>
  <c r="J226" i="4"/>
  <c r="E256" i="4" s="1"/>
  <c r="H256" i="4" s="1"/>
  <c r="I256" i="4" s="1"/>
  <c r="O19" i="4"/>
  <c r="J222" i="4"/>
  <c r="E234" i="4" s="1"/>
  <c r="H234" i="4" s="1"/>
  <c r="I234" i="4" s="1"/>
  <c r="O33" i="4"/>
  <c r="J198" i="4"/>
  <c r="E228" i="4" s="1"/>
  <c r="H228" i="4" s="1"/>
  <c r="I228" i="4" s="1"/>
  <c r="M14" i="4"/>
  <c r="J184" i="4"/>
  <c r="E199" i="4" s="1"/>
  <c r="H199" i="4" s="1"/>
  <c r="I199" i="4" s="1"/>
  <c r="L15" i="4"/>
  <c r="J181" i="4"/>
  <c r="E196" i="4" s="1"/>
  <c r="H196" i="4" s="1"/>
  <c r="I196" i="4" s="1"/>
  <c r="L10" i="4"/>
  <c r="K15" i="4"/>
  <c r="J179" i="4"/>
  <c r="E194" i="4" s="1"/>
  <c r="H194" i="4" s="1"/>
  <c r="I194" i="4" s="1"/>
  <c r="L8" i="4"/>
  <c r="J180" i="4"/>
  <c r="E195" i="4" s="1"/>
  <c r="H195" i="4" s="1"/>
  <c r="I195" i="4" s="1"/>
  <c r="L9" i="4"/>
  <c r="J176" i="4"/>
  <c r="E191" i="4" s="1"/>
  <c r="H191" i="4" s="1"/>
  <c r="I191" i="4" s="1"/>
  <c r="L5" i="4"/>
  <c r="J178" i="4"/>
  <c r="E193" i="4" s="1"/>
  <c r="H193" i="4" s="1"/>
  <c r="I193" i="4" s="1"/>
  <c r="L7" i="4"/>
  <c r="J166" i="4"/>
  <c r="E214" i="4" s="1"/>
  <c r="H214" i="4" s="1"/>
  <c r="I214" i="4" s="1"/>
  <c r="K16" i="4"/>
  <c r="J158" i="4"/>
  <c r="E177" i="4" s="1"/>
  <c r="H177" i="4" s="1"/>
  <c r="I177" i="4" s="1"/>
  <c r="K6" i="4"/>
  <c r="J37" i="4"/>
  <c r="J156" i="4"/>
  <c r="E171" i="4" s="1"/>
  <c r="H171" i="4" s="1"/>
  <c r="I171" i="4" s="1"/>
  <c r="J119" i="1"/>
  <c r="E157" i="1" s="1"/>
  <c r="J157" i="1" s="1"/>
  <c r="E177" i="1" s="1"/>
  <c r="H32" i="1"/>
  <c r="G33" i="3"/>
  <c r="G29" i="3"/>
  <c r="G27" i="3"/>
  <c r="G26" i="3"/>
  <c r="G17" i="3"/>
  <c r="G14" i="3"/>
  <c r="G13" i="3"/>
  <c r="G12" i="3"/>
  <c r="G11" i="3"/>
  <c r="G10" i="3"/>
  <c r="G9" i="3"/>
  <c r="G8" i="3"/>
  <c r="G7" i="3"/>
  <c r="G6" i="3"/>
  <c r="G5" i="3"/>
  <c r="H203" i="3"/>
  <c r="H177" i="3"/>
  <c r="H156" i="3"/>
  <c r="H143" i="3"/>
  <c r="H142" i="3"/>
  <c r="H131" i="3"/>
  <c r="H101" i="3"/>
  <c r="H100" i="3"/>
  <c r="H87" i="3"/>
  <c r="H86" i="3"/>
  <c r="H85" i="3"/>
  <c r="H75" i="3"/>
  <c r="H74" i="3"/>
  <c r="H64" i="3"/>
  <c r="H59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T13" i="4" l="1"/>
  <c r="J256" i="4"/>
  <c r="Q19" i="4"/>
  <c r="T19" i="4" s="1"/>
  <c r="J249" i="4"/>
  <c r="E268" i="4" s="1"/>
  <c r="H268" i="4" s="1"/>
  <c r="I268" i="4" s="1"/>
  <c r="Q17" i="4"/>
  <c r="J234" i="4"/>
  <c r="E247" i="4" s="1"/>
  <c r="H247" i="4" s="1"/>
  <c r="I247" i="4" s="1"/>
  <c r="P33" i="4"/>
  <c r="J228" i="4"/>
  <c r="E237" i="4" s="1"/>
  <c r="H237" i="4" s="1"/>
  <c r="I237" i="4" s="1"/>
  <c r="O14" i="4"/>
  <c r="J214" i="4"/>
  <c r="E224" i="4" s="1"/>
  <c r="H224" i="4" s="1"/>
  <c r="I224" i="4" s="1"/>
  <c r="N16" i="4"/>
  <c r="J195" i="4"/>
  <c r="E208" i="4" s="1"/>
  <c r="H208" i="4" s="1"/>
  <c r="I208" i="4" s="1"/>
  <c r="M9" i="4"/>
  <c r="J193" i="4"/>
  <c r="E206" i="4" s="1"/>
  <c r="H206" i="4" s="1"/>
  <c r="I206" i="4" s="1"/>
  <c r="M7" i="4"/>
  <c r="J199" i="4"/>
  <c r="E210" i="4" s="1"/>
  <c r="H210" i="4" s="1"/>
  <c r="I210" i="4" s="1"/>
  <c r="M15" i="4"/>
  <c r="J191" i="4"/>
  <c r="E204" i="4" s="1"/>
  <c r="H204" i="4" s="1"/>
  <c r="I204" i="4" s="1"/>
  <c r="M5" i="4"/>
  <c r="J196" i="4"/>
  <c r="E209" i="4" s="1"/>
  <c r="H209" i="4" s="1"/>
  <c r="I209" i="4" s="1"/>
  <c r="M10" i="4"/>
  <c r="J194" i="4"/>
  <c r="E207" i="4" s="1"/>
  <c r="H207" i="4" s="1"/>
  <c r="I207" i="4" s="1"/>
  <c r="M8" i="4"/>
  <c r="J177" i="4"/>
  <c r="E192" i="4" s="1"/>
  <c r="H192" i="4" s="1"/>
  <c r="I192" i="4" s="1"/>
  <c r="L6" i="4"/>
  <c r="J171" i="4"/>
  <c r="E188" i="4" s="1"/>
  <c r="H188" i="4" s="1"/>
  <c r="I188" i="4" s="1"/>
  <c r="K37" i="4"/>
  <c r="T11" i="4"/>
  <c r="I101" i="3"/>
  <c r="I100" i="3"/>
  <c r="J268" i="4" l="1"/>
  <c r="E277" i="4" s="1"/>
  <c r="H277" i="4" s="1"/>
  <c r="I277" i="4" s="1"/>
  <c r="R17" i="4"/>
  <c r="J247" i="4"/>
  <c r="E266" i="4" s="1"/>
  <c r="H266" i="4" s="1"/>
  <c r="I266" i="4" s="1"/>
  <c r="Q33" i="4"/>
  <c r="J237" i="4"/>
  <c r="E250" i="4" s="1"/>
  <c r="H250" i="4" s="1"/>
  <c r="I250" i="4" s="1"/>
  <c r="P14" i="4"/>
  <c r="J224" i="4"/>
  <c r="E235" i="4" s="1"/>
  <c r="H235" i="4" s="1"/>
  <c r="I235" i="4" s="1"/>
  <c r="O16" i="4"/>
  <c r="J209" i="4"/>
  <c r="E220" i="4" s="1"/>
  <c r="H220" i="4" s="1"/>
  <c r="I220" i="4" s="1"/>
  <c r="N10" i="4"/>
  <c r="J208" i="4"/>
  <c r="E219" i="4" s="1"/>
  <c r="H219" i="4" s="1"/>
  <c r="I219" i="4" s="1"/>
  <c r="N9" i="4"/>
  <c r="J207" i="4"/>
  <c r="E218" i="4" s="1"/>
  <c r="H218" i="4" s="1"/>
  <c r="I218" i="4" s="1"/>
  <c r="N8" i="4"/>
  <c r="J204" i="4"/>
  <c r="E216" i="4" s="1"/>
  <c r="H216" i="4" s="1"/>
  <c r="I216" i="4" s="1"/>
  <c r="N5" i="4"/>
  <c r="J206" i="4"/>
  <c r="E242" i="4" s="1"/>
  <c r="H242" i="4" s="1"/>
  <c r="I242" i="4" s="1"/>
  <c r="N7" i="4"/>
  <c r="J210" i="4"/>
  <c r="E221" i="4" s="1"/>
  <c r="H221" i="4" s="1"/>
  <c r="I221" i="4" s="1"/>
  <c r="N15" i="4"/>
  <c r="J192" i="4"/>
  <c r="E205" i="4" s="1"/>
  <c r="H205" i="4" s="1"/>
  <c r="I205" i="4" s="1"/>
  <c r="M6" i="4"/>
  <c r="J188" i="4"/>
  <c r="L37" i="4"/>
  <c r="T37" i="4" s="1"/>
  <c r="J100" i="3"/>
  <c r="E113" i="3" s="1"/>
  <c r="J101" i="3"/>
  <c r="E114" i="3" s="1"/>
  <c r="H114" i="3" s="1"/>
  <c r="I114" i="3" s="1"/>
  <c r="J114" i="3" s="1"/>
  <c r="E129" i="3" s="1"/>
  <c r="H129" i="3" s="1"/>
  <c r="T33" i="3"/>
  <c r="T29" i="3"/>
  <c r="T21" i="3"/>
  <c r="T20" i="3"/>
  <c r="Q29" i="3"/>
  <c r="Q21" i="3"/>
  <c r="Q20" i="3"/>
  <c r="D25" i="3"/>
  <c r="Q25" i="3" s="1"/>
  <c r="R29" i="3"/>
  <c r="F28" i="3"/>
  <c r="Q28" i="3" s="1"/>
  <c r="F27" i="3"/>
  <c r="F26" i="3"/>
  <c r="D24" i="3"/>
  <c r="Q24" i="3" s="1"/>
  <c r="E19" i="3"/>
  <c r="R19" i="3" s="1"/>
  <c r="S19" i="3" s="1"/>
  <c r="E18" i="3"/>
  <c r="T18" i="3" s="1"/>
  <c r="D17" i="3"/>
  <c r="F16" i="3"/>
  <c r="E16" i="3"/>
  <c r="D16" i="3"/>
  <c r="F15" i="3"/>
  <c r="E15" i="3"/>
  <c r="D15" i="3"/>
  <c r="D14" i="3"/>
  <c r="E13" i="3"/>
  <c r="D13" i="3"/>
  <c r="F12" i="3"/>
  <c r="E12" i="3"/>
  <c r="F11" i="3"/>
  <c r="E11" i="3"/>
  <c r="D11" i="3"/>
  <c r="F10" i="3"/>
  <c r="E10" i="3"/>
  <c r="D10" i="3"/>
  <c r="F9" i="3"/>
  <c r="E9" i="3"/>
  <c r="D9" i="3"/>
  <c r="D8" i="3"/>
  <c r="F7" i="3"/>
  <c r="D7" i="3"/>
  <c r="F6" i="3"/>
  <c r="E6" i="3"/>
  <c r="D6" i="3"/>
  <c r="F5" i="3"/>
  <c r="E5" i="3"/>
  <c r="D5" i="3"/>
  <c r="C23" i="3"/>
  <c r="Q23" i="3" s="1"/>
  <c r="C22" i="3"/>
  <c r="T22" i="3" s="1"/>
  <c r="C17" i="3"/>
  <c r="C16" i="3"/>
  <c r="C15" i="3"/>
  <c r="C14" i="3"/>
  <c r="C13" i="3"/>
  <c r="C9" i="3"/>
  <c r="C12" i="3"/>
  <c r="C11" i="3"/>
  <c r="C10" i="3"/>
  <c r="C8" i="3"/>
  <c r="C7" i="3"/>
  <c r="C6" i="3"/>
  <c r="C5" i="3"/>
  <c r="I203" i="3"/>
  <c r="J203" i="3" s="1"/>
  <c r="I177" i="3"/>
  <c r="J177" i="3" s="1"/>
  <c r="E192" i="3" s="1"/>
  <c r="H192" i="3" s="1"/>
  <c r="I192" i="3" s="1"/>
  <c r="J192" i="3" s="1"/>
  <c r="I156" i="3"/>
  <c r="I143" i="3"/>
  <c r="J143" i="3" s="1"/>
  <c r="E153" i="3" s="1"/>
  <c r="H153" i="3" s="1"/>
  <c r="I153" i="3" s="1"/>
  <c r="J153" i="3" s="1"/>
  <c r="E168" i="3" s="1"/>
  <c r="H168" i="3" s="1"/>
  <c r="I168" i="3" s="1"/>
  <c r="J168" i="3" s="1"/>
  <c r="I142" i="3"/>
  <c r="J142" i="3" s="1"/>
  <c r="E152" i="3" s="1"/>
  <c r="H152" i="3" s="1"/>
  <c r="I152" i="3" s="1"/>
  <c r="J152" i="3" s="1"/>
  <c r="E167" i="3" s="1"/>
  <c r="H167" i="3" s="1"/>
  <c r="I167" i="3" s="1"/>
  <c r="J167" i="3" s="1"/>
  <c r="I131" i="3"/>
  <c r="I129" i="3"/>
  <c r="J129" i="3" s="1"/>
  <c r="E154" i="3" s="1"/>
  <c r="H154" i="3" s="1"/>
  <c r="I154" i="3" s="1"/>
  <c r="J154" i="3" s="1"/>
  <c r="E178" i="3" s="1"/>
  <c r="H178" i="3" s="1"/>
  <c r="I178" i="3" s="1"/>
  <c r="J178" i="3" s="1"/>
  <c r="E194" i="3" s="1"/>
  <c r="H194" i="3" s="1"/>
  <c r="I194" i="3" s="1"/>
  <c r="J194" i="3" s="1"/>
  <c r="I39" i="3"/>
  <c r="I87" i="3"/>
  <c r="J87" i="3" s="1"/>
  <c r="I86" i="3"/>
  <c r="J86" i="3" s="1"/>
  <c r="E95" i="3" s="1"/>
  <c r="H95" i="3" s="1"/>
  <c r="I95" i="3" s="1"/>
  <c r="I85" i="3"/>
  <c r="J85" i="3" s="1"/>
  <c r="E102" i="3" s="1"/>
  <c r="H102" i="3" s="1"/>
  <c r="I102" i="3" s="1"/>
  <c r="I44" i="3"/>
  <c r="I48" i="3"/>
  <c r="I46" i="3"/>
  <c r="I43" i="3"/>
  <c r="I42" i="3"/>
  <c r="I41" i="3"/>
  <c r="I38" i="3"/>
  <c r="I37" i="3"/>
  <c r="I75" i="3"/>
  <c r="J75" i="3" s="1"/>
  <c r="I74" i="3"/>
  <c r="J74" i="3" s="1"/>
  <c r="I47" i="3"/>
  <c r="C66" i="3"/>
  <c r="I51" i="3"/>
  <c r="I64" i="3"/>
  <c r="I49" i="3"/>
  <c r="I59" i="3"/>
  <c r="J59" i="3" s="1"/>
  <c r="I40" i="3"/>
  <c r="C52" i="3"/>
  <c r="I50" i="3"/>
  <c r="J50" i="3" s="1"/>
  <c r="E170" i="3" s="1"/>
  <c r="H170" i="3" s="1"/>
  <c r="I170" i="3" s="1"/>
  <c r="J170" i="3" s="1"/>
  <c r="I45" i="3"/>
  <c r="H87" i="1"/>
  <c r="I87" i="1" s="1"/>
  <c r="H86" i="1"/>
  <c r="I86" i="1" s="1"/>
  <c r="H85" i="1"/>
  <c r="I85" i="1" s="1"/>
  <c r="C66" i="1"/>
  <c r="H59" i="1"/>
  <c r="I59" i="1" s="1"/>
  <c r="C52" i="1"/>
  <c r="H156" i="1"/>
  <c r="I156" i="1" s="1"/>
  <c r="K24" i="1" s="1"/>
  <c r="H50" i="1"/>
  <c r="I50" i="1" s="1"/>
  <c r="H64" i="1"/>
  <c r="I64" i="1" s="1"/>
  <c r="H49" i="1"/>
  <c r="I49" i="1" s="1"/>
  <c r="H48" i="1"/>
  <c r="I48" i="1" s="1"/>
  <c r="J48" i="1" s="1"/>
  <c r="E62" i="1" s="1"/>
  <c r="H62" i="1" s="1"/>
  <c r="I62" i="1" s="1"/>
  <c r="H47" i="1"/>
  <c r="I47" i="1" s="1"/>
  <c r="H46" i="1"/>
  <c r="I46" i="1" s="1"/>
  <c r="J46" i="1" s="1"/>
  <c r="E60" i="1" s="1"/>
  <c r="H60" i="1" s="1"/>
  <c r="I60" i="1" s="1"/>
  <c r="H45" i="1"/>
  <c r="I45" i="1" s="1"/>
  <c r="C23" i="1" s="1"/>
  <c r="H44" i="1"/>
  <c r="I44" i="1" s="1"/>
  <c r="H43" i="1"/>
  <c r="I43" i="1" s="1"/>
  <c r="Q21" i="1"/>
  <c r="Q20" i="1"/>
  <c r="H74" i="1"/>
  <c r="I74" i="1" s="1"/>
  <c r="E18" i="1" s="1"/>
  <c r="O17" i="2"/>
  <c r="O16" i="2"/>
  <c r="O15" i="2"/>
  <c r="O12" i="2"/>
  <c r="O11" i="2"/>
  <c r="O10" i="2"/>
  <c r="O6" i="2"/>
  <c r="O5" i="2"/>
  <c r="N21" i="2"/>
  <c r="N17" i="2"/>
  <c r="N16" i="2"/>
  <c r="N15" i="2"/>
  <c r="N14" i="2"/>
  <c r="N13" i="2"/>
  <c r="N12" i="2"/>
  <c r="N11" i="2"/>
  <c r="N10" i="2"/>
  <c r="N9" i="2"/>
  <c r="N6" i="2"/>
  <c r="N5" i="2"/>
  <c r="M23" i="2"/>
  <c r="P23" i="2" s="1"/>
  <c r="M15" i="2"/>
  <c r="M14" i="2"/>
  <c r="M13" i="2"/>
  <c r="M12" i="2"/>
  <c r="M10" i="2"/>
  <c r="M8" i="2"/>
  <c r="M6" i="2"/>
  <c r="M5" i="2"/>
  <c r="L22" i="2"/>
  <c r="P22" i="2" s="1"/>
  <c r="L17" i="2"/>
  <c r="L16" i="2"/>
  <c r="L14" i="2"/>
  <c r="L13" i="2"/>
  <c r="L12" i="2"/>
  <c r="L11" i="2"/>
  <c r="L10" i="2"/>
  <c r="L9" i="2"/>
  <c r="L8" i="2"/>
  <c r="P8" i="2" s="1"/>
  <c r="L6" i="2"/>
  <c r="L5" i="2"/>
  <c r="P25" i="2"/>
  <c r="P24" i="2"/>
  <c r="I53" i="2"/>
  <c r="E13" i="2" s="1"/>
  <c r="I48" i="2"/>
  <c r="I47" i="2"/>
  <c r="E5" i="2" s="1"/>
  <c r="C5" i="2"/>
  <c r="F53" i="2"/>
  <c r="F48" i="2"/>
  <c r="F47" i="2"/>
  <c r="D13" i="2"/>
  <c r="K21" i="2"/>
  <c r="P21" i="2" s="1"/>
  <c r="E17" i="2"/>
  <c r="E16" i="2"/>
  <c r="D14" i="2"/>
  <c r="P14" i="2" s="1"/>
  <c r="C12" i="2"/>
  <c r="C11" i="2"/>
  <c r="C10" i="2"/>
  <c r="C9" i="2"/>
  <c r="P9" i="2" s="1"/>
  <c r="C7" i="2"/>
  <c r="C6" i="2"/>
  <c r="D5" i="2"/>
  <c r="F16" i="2"/>
  <c r="D10" i="2"/>
  <c r="D8" i="2"/>
  <c r="D11" i="2"/>
  <c r="D9" i="2"/>
  <c r="D6" i="2"/>
  <c r="D7" i="2"/>
  <c r="D12" i="2"/>
  <c r="P12" i="2" s="1"/>
  <c r="F17" i="2"/>
  <c r="E15" i="2"/>
  <c r="C8" i="2"/>
  <c r="F18" i="2"/>
  <c r="P18" i="2"/>
  <c r="H20" i="2"/>
  <c r="P20" i="2" s="1"/>
  <c r="F14" i="2"/>
  <c r="F19" i="2"/>
  <c r="P19" i="2"/>
  <c r="J20" i="2"/>
  <c r="G17" i="2"/>
  <c r="F7" i="2"/>
  <c r="E11" i="2"/>
  <c r="G16" i="2"/>
  <c r="G14" i="2"/>
  <c r="E10" i="2"/>
  <c r="E6" i="2"/>
  <c r="F15" i="2"/>
  <c r="E12" i="2"/>
  <c r="E9" i="2"/>
  <c r="F8" i="2"/>
  <c r="F5" i="2"/>
  <c r="F9" i="2"/>
  <c r="G15" i="2"/>
  <c r="F11" i="2"/>
  <c r="H17" i="2"/>
  <c r="F10" i="2"/>
  <c r="G7" i="2"/>
  <c r="G8" i="2"/>
  <c r="F12" i="2"/>
  <c r="F6" i="2"/>
  <c r="K14" i="2"/>
  <c r="H16" i="2"/>
  <c r="F13" i="2"/>
  <c r="H101" i="1"/>
  <c r="I101" i="1" s="1"/>
  <c r="G12" i="2"/>
  <c r="H7" i="2"/>
  <c r="G9" i="2"/>
  <c r="G11" i="2"/>
  <c r="I16" i="2"/>
  <c r="G6" i="2"/>
  <c r="H8" i="2"/>
  <c r="I17" i="2"/>
  <c r="G13" i="2"/>
  <c r="G10" i="2"/>
  <c r="H15" i="2"/>
  <c r="G5" i="2"/>
  <c r="I8" i="2"/>
  <c r="K16" i="2"/>
  <c r="J7" i="2"/>
  <c r="P7" i="2"/>
  <c r="H13" i="2"/>
  <c r="H10" i="2"/>
  <c r="H11" i="2"/>
  <c r="H5" i="2"/>
  <c r="H9" i="2"/>
  <c r="I15" i="2"/>
  <c r="H6" i="2"/>
  <c r="H12" i="2"/>
  <c r="I12" i="2"/>
  <c r="I5" i="2"/>
  <c r="I6" i="2"/>
  <c r="K15" i="2"/>
  <c r="I10" i="2"/>
  <c r="J8" i="2"/>
  <c r="I9" i="2"/>
  <c r="I11" i="2"/>
  <c r="J13" i="2"/>
  <c r="H100" i="1"/>
  <c r="I100" i="1" s="1"/>
  <c r="H41" i="1"/>
  <c r="I41" i="1" s="1"/>
  <c r="H40" i="1"/>
  <c r="I40" i="1" s="1"/>
  <c r="H39" i="1"/>
  <c r="I39" i="1" s="1"/>
  <c r="J39" i="1" s="1"/>
  <c r="E54" i="1" s="1"/>
  <c r="H54" i="1" s="1"/>
  <c r="I54" i="1" s="1"/>
  <c r="K8" i="2"/>
  <c r="J5" i="2"/>
  <c r="K13" i="2"/>
  <c r="J11" i="2"/>
  <c r="J9" i="2"/>
  <c r="J10" i="2"/>
  <c r="J6" i="2"/>
  <c r="J12" i="2"/>
  <c r="H51" i="1"/>
  <c r="I51" i="1" s="1"/>
  <c r="H42" i="1"/>
  <c r="I42" i="1" s="1"/>
  <c r="C10" i="1" s="1"/>
  <c r="H38" i="1"/>
  <c r="I38" i="1" s="1"/>
  <c r="H37" i="1"/>
  <c r="I37" i="1" s="1"/>
  <c r="K12" i="2"/>
  <c r="K11" i="2"/>
  <c r="K10" i="2"/>
  <c r="P10" i="2"/>
  <c r="K6" i="2"/>
  <c r="K9" i="2"/>
  <c r="H118" i="1"/>
  <c r="I118" i="1" s="1"/>
  <c r="H75" i="1"/>
  <c r="I75" i="1" s="1"/>
  <c r="H117" i="1"/>
  <c r="I117" i="1" s="1"/>
  <c r="H177" i="1"/>
  <c r="I177" i="1" s="1"/>
  <c r="J277" i="4" l="1"/>
  <c r="S17" i="4"/>
  <c r="T17" i="4" s="1"/>
  <c r="J266" i="4"/>
  <c r="E275" i="4" s="1"/>
  <c r="H275" i="4" s="1"/>
  <c r="I275" i="4" s="1"/>
  <c r="R33" i="4"/>
  <c r="J250" i="4"/>
  <c r="E269" i="4" s="1"/>
  <c r="H269" i="4" s="1"/>
  <c r="I269" i="4" s="1"/>
  <c r="Q14" i="4"/>
  <c r="J242" i="4"/>
  <c r="E261" i="4" s="1"/>
  <c r="H261" i="4" s="1"/>
  <c r="I261" i="4" s="1"/>
  <c r="Q7" i="4"/>
  <c r="J235" i="4"/>
  <c r="E248" i="4" s="1"/>
  <c r="H248" i="4" s="1"/>
  <c r="I248" i="4" s="1"/>
  <c r="P16" i="4"/>
  <c r="J220" i="4"/>
  <c r="E245" i="4" s="1"/>
  <c r="H245" i="4" s="1"/>
  <c r="I245" i="4" s="1"/>
  <c r="O10" i="4"/>
  <c r="J221" i="4"/>
  <c r="E233" i="4" s="1"/>
  <c r="H233" i="4" s="1"/>
  <c r="I233" i="4" s="1"/>
  <c r="O15" i="4"/>
  <c r="J216" i="4"/>
  <c r="E229" i="4" s="1"/>
  <c r="H229" i="4" s="1"/>
  <c r="I229" i="4" s="1"/>
  <c r="O5" i="4"/>
  <c r="J219" i="4"/>
  <c r="E232" i="4" s="1"/>
  <c r="H232" i="4" s="1"/>
  <c r="I232" i="4" s="1"/>
  <c r="O9" i="4"/>
  <c r="J218" i="4"/>
  <c r="E231" i="4" s="1"/>
  <c r="H231" i="4" s="1"/>
  <c r="I231" i="4" s="1"/>
  <c r="O8" i="4"/>
  <c r="J205" i="4"/>
  <c r="E217" i="4" s="1"/>
  <c r="H217" i="4" s="1"/>
  <c r="I217" i="4" s="1"/>
  <c r="N6" i="4"/>
  <c r="P17" i="2"/>
  <c r="P5" i="2"/>
  <c r="P11" i="2"/>
  <c r="P6" i="2"/>
  <c r="P15" i="2"/>
  <c r="P16" i="2"/>
  <c r="P13" i="2"/>
  <c r="R24" i="3"/>
  <c r="S24" i="3" s="1"/>
  <c r="J177" i="1"/>
  <c r="E192" i="1" s="1"/>
  <c r="H192" i="1" s="1"/>
  <c r="I192" i="1" s="1"/>
  <c r="M32" i="1"/>
  <c r="R22" i="3"/>
  <c r="S22" i="3" s="1"/>
  <c r="T16" i="3"/>
  <c r="R15" i="3"/>
  <c r="S15" i="3" s="1"/>
  <c r="R23" i="3"/>
  <c r="S23" i="3" s="1"/>
  <c r="J117" i="1"/>
  <c r="E142" i="1" s="1"/>
  <c r="H142" i="1" s="1"/>
  <c r="I142" i="1" s="1"/>
  <c r="H30" i="1"/>
  <c r="J118" i="1"/>
  <c r="E143" i="1" s="1"/>
  <c r="H143" i="1" s="1"/>
  <c r="I143" i="1" s="1"/>
  <c r="H31" i="1"/>
  <c r="Q16" i="3"/>
  <c r="R25" i="3"/>
  <c r="S25" i="3" s="1"/>
  <c r="T15" i="3"/>
  <c r="T23" i="3"/>
  <c r="R16" i="3"/>
  <c r="S16" i="3" s="1"/>
  <c r="T19" i="3"/>
  <c r="T24" i="3"/>
  <c r="F28" i="1"/>
  <c r="Q28" i="1" s="1"/>
  <c r="J87" i="1"/>
  <c r="F27" i="1"/>
  <c r="J86" i="1"/>
  <c r="E95" i="1" s="1"/>
  <c r="H95" i="1" s="1"/>
  <c r="I95" i="1" s="1"/>
  <c r="F26" i="1"/>
  <c r="J85" i="1"/>
  <c r="E102" i="1" s="1"/>
  <c r="H102" i="1" s="1"/>
  <c r="I102" i="1" s="1"/>
  <c r="J101" i="1"/>
  <c r="E114" i="1" s="1"/>
  <c r="H114" i="1" s="1"/>
  <c r="I114" i="1" s="1"/>
  <c r="G33" i="1"/>
  <c r="J100" i="1"/>
  <c r="E113" i="1" s="1"/>
  <c r="J113" i="1" s="1"/>
  <c r="G29" i="1"/>
  <c r="J74" i="1"/>
  <c r="C7" i="1"/>
  <c r="J42" i="1"/>
  <c r="E57" i="1" s="1"/>
  <c r="H57" i="1" s="1"/>
  <c r="I57" i="1" s="1"/>
  <c r="D10" i="1" s="1"/>
  <c r="D24" i="1"/>
  <c r="J54" i="1"/>
  <c r="E88" i="1" s="1"/>
  <c r="H88" i="1" s="1"/>
  <c r="I88" i="1" s="1"/>
  <c r="D7" i="1"/>
  <c r="Q18" i="1"/>
  <c r="Q23" i="1"/>
  <c r="J62" i="1"/>
  <c r="E73" i="1" s="1"/>
  <c r="H73" i="1" s="1"/>
  <c r="I73" i="1" s="1"/>
  <c r="D16" i="1"/>
  <c r="C6" i="1"/>
  <c r="J38" i="1"/>
  <c r="E53" i="1" s="1"/>
  <c r="H53" i="1" s="1"/>
  <c r="I53" i="1" s="1"/>
  <c r="J41" i="1"/>
  <c r="E56" i="1" s="1"/>
  <c r="H56" i="1" s="1"/>
  <c r="I56" i="1" s="1"/>
  <c r="C9" i="1"/>
  <c r="J44" i="1"/>
  <c r="E76" i="1" s="1"/>
  <c r="H76" i="1" s="1"/>
  <c r="I76" i="1" s="1"/>
  <c r="C12" i="1"/>
  <c r="C13" i="1"/>
  <c r="J47" i="1"/>
  <c r="E61" i="1" s="1"/>
  <c r="H61" i="1" s="1"/>
  <c r="I61" i="1" s="1"/>
  <c r="J59" i="1"/>
  <c r="D25" i="1"/>
  <c r="E19" i="1"/>
  <c r="J75" i="1"/>
  <c r="J60" i="1"/>
  <c r="E71" i="1" s="1"/>
  <c r="H71" i="1" s="1"/>
  <c r="I71" i="1" s="1"/>
  <c r="D15" i="1"/>
  <c r="J50" i="1"/>
  <c r="E170" i="1" s="1"/>
  <c r="H170" i="1" s="1"/>
  <c r="I170" i="1" s="1"/>
  <c r="C22" i="1"/>
  <c r="C5" i="1"/>
  <c r="J37" i="1"/>
  <c r="E52" i="1" s="1"/>
  <c r="H52" i="1" s="1"/>
  <c r="I52" i="1" s="1"/>
  <c r="C14" i="1"/>
  <c r="J51" i="1"/>
  <c r="E65" i="1" s="1"/>
  <c r="H65" i="1" s="1"/>
  <c r="I65" i="1" s="1"/>
  <c r="C8" i="1"/>
  <c r="J40" i="1"/>
  <c r="E55" i="1" s="1"/>
  <c r="H55" i="1" s="1"/>
  <c r="I55" i="1" s="1"/>
  <c r="J43" i="1"/>
  <c r="E58" i="1" s="1"/>
  <c r="H58" i="1" s="1"/>
  <c r="I58" i="1" s="1"/>
  <c r="C11" i="1"/>
  <c r="C17" i="1"/>
  <c r="J49" i="1"/>
  <c r="E63" i="1" s="1"/>
  <c r="H63" i="1" s="1"/>
  <c r="I63" i="1" s="1"/>
  <c r="C15" i="1"/>
  <c r="C16" i="1"/>
  <c r="J95" i="3"/>
  <c r="J47" i="3"/>
  <c r="E61" i="3" s="1"/>
  <c r="H61" i="3" s="1"/>
  <c r="I61" i="3" s="1"/>
  <c r="J61" i="3" s="1"/>
  <c r="J46" i="3"/>
  <c r="E60" i="3" s="1"/>
  <c r="H60" i="3" s="1"/>
  <c r="I60" i="3" s="1"/>
  <c r="J60" i="3" s="1"/>
  <c r="J41" i="3"/>
  <c r="E56" i="3" s="1"/>
  <c r="H56" i="3" s="1"/>
  <c r="I56" i="3" s="1"/>
  <c r="J56" i="3" s="1"/>
  <c r="J48" i="3"/>
  <c r="E62" i="3" s="1"/>
  <c r="H62" i="3" s="1"/>
  <c r="I62" i="3" s="1"/>
  <c r="J62" i="3" s="1"/>
  <c r="R33" i="3"/>
  <c r="Q33" i="3"/>
  <c r="J49" i="3"/>
  <c r="E63" i="3" s="1"/>
  <c r="H63" i="3" s="1"/>
  <c r="I63" i="3" s="1"/>
  <c r="J63" i="3" s="1"/>
  <c r="E99" i="3" s="1"/>
  <c r="H99" i="3" s="1"/>
  <c r="J38" i="3"/>
  <c r="E53" i="3" s="1"/>
  <c r="H53" i="3" s="1"/>
  <c r="I53" i="3" s="1"/>
  <c r="J53" i="3" s="1"/>
  <c r="Q27" i="3"/>
  <c r="J40" i="3"/>
  <c r="E55" i="3" s="1"/>
  <c r="H55" i="3" s="1"/>
  <c r="I55" i="3" s="1"/>
  <c r="J55" i="3" s="1"/>
  <c r="E97" i="3" s="1"/>
  <c r="H97" i="3" s="1"/>
  <c r="I97" i="3" s="1"/>
  <c r="J51" i="3"/>
  <c r="E65" i="3" s="1"/>
  <c r="H65" i="3" s="1"/>
  <c r="I65" i="3" s="1"/>
  <c r="J65" i="3" s="1"/>
  <c r="E103" i="3" s="1"/>
  <c r="H103" i="3" s="1"/>
  <c r="I103" i="3" s="1"/>
  <c r="J42" i="3"/>
  <c r="E57" i="3" s="1"/>
  <c r="H57" i="3" s="1"/>
  <c r="I57" i="3" s="1"/>
  <c r="J57" i="3" s="1"/>
  <c r="J44" i="3"/>
  <c r="E76" i="3" s="1"/>
  <c r="H76" i="3" s="1"/>
  <c r="I76" i="3" s="1"/>
  <c r="J76" i="3" s="1"/>
  <c r="J39" i="3"/>
  <c r="E54" i="3" s="1"/>
  <c r="H54" i="3" s="1"/>
  <c r="I54" i="3" s="1"/>
  <c r="J54" i="3" s="1"/>
  <c r="J37" i="3"/>
  <c r="E52" i="3" s="1"/>
  <c r="H52" i="3" s="1"/>
  <c r="I52" i="3" s="1"/>
  <c r="J52" i="3" s="1"/>
  <c r="J43" i="3"/>
  <c r="E58" i="3" s="1"/>
  <c r="H58" i="3" s="1"/>
  <c r="I58" i="3" s="1"/>
  <c r="J58" i="3" s="1"/>
  <c r="J102" i="3"/>
  <c r="T26" i="3"/>
  <c r="T27" i="3"/>
  <c r="R27" i="3"/>
  <c r="S27" i="3" s="1"/>
  <c r="Q19" i="3"/>
  <c r="T28" i="3"/>
  <c r="R18" i="3"/>
  <c r="S18" i="3" s="1"/>
  <c r="R28" i="3"/>
  <c r="S28" i="3" s="1"/>
  <c r="T25" i="3"/>
  <c r="Q18" i="3"/>
  <c r="Q22" i="3"/>
  <c r="Q15" i="3"/>
  <c r="V15" i="3" s="1"/>
  <c r="J275" i="4" l="1"/>
  <c r="S33" i="4"/>
  <c r="T33" i="4"/>
  <c r="J261" i="4"/>
  <c r="R7" i="4"/>
  <c r="T7" i="4" s="1"/>
  <c r="J269" i="4"/>
  <c r="E278" i="4" s="1"/>
  <c r="H278" i="4" s="1"/>
  <c r="I278" i="4" s="1"/>
  <c r="R14" i="4"/>
  <c r="J248" i="4"/>
  <c r="E267" i="4" s="1"/>
  <c r="H267" i="4" s="1"/>
  <c r="I267" i="4" s="1"/>
  <c r="Q16" i="4"/>
  <c r="J245" i="4"/>
  <c r="E264" i="4" s="1"/>
  <c r="H264" i="4" s="1"/>
  <c r="I264" i="4" s="1"/>
  <c r="Q10" i="4"/>
  <c r="J231" i="4"/>
  <c r="E243" i="4" s="1"/>
  <c r="H243" i="4" s="1"/>
  <c r="I243" i="4" s="1"/>
  <c r="P8" i="4"/>
  <c r="J229" i="4"/>
  <c r="E240" i="4" s="1"/>
  <c r="H240" i="4" s="1"/>
  <c r="I240" i="4" s="1"/>
  <c r="P5" i="4"/>
  <c r="J232" i="4"/>
  <c r="E244" i="4" s="1"/>
  <c r="H244" i="4" s="1"/>
  <c r="I244" i="4" s="1"/>
  <c r="P9" i="4"/>
  <c r="J233" i="4"/>
  <c r="E246" i="4" s="1"/>
  <c r="H246" i="4" s="1"/>
  <c r="I246" i="4" s="1"/>
  <c r="P15" i="4"/>
  <c r="J217" i="4"/>
  <c r="E230" i="4" s="1"/>
  <c r="H230" i="4" s="1"/>
  <c r="I230" i="4" s="1"/>
  <c r="O6" i="4"/>
  <c r="J192" i="1"/>
  <c r="O32" i="1"/>
  <c r="Q32" i="1" s="1"/>
  <c r="J170" i="1"/>
  <c r="L22" i="1"/>
  <c r="J143" i="1"/>
  <c r="E153" i="1" s="1"/>
  <c r="H153" i="1" s="1"/>
  <c r="I153" i="1" s="1"/>
  <c r="J31" i="1"/>
  <c r="J142" i="1"/>
  <c r="E152" i="1" s="1"/>
  <c r="H152" i="1" s="1"/>
  <c r="I152" i="1" s="1"/>
  <c r="J30" i="1"/>
  <c r="J114" i="1"/>
  <c r="E129" i="1" s="1"/>
  <c r="H129" i="1" s="1"/>
  <c r="I129" i="1" s="1"/>
  <c r="H33" i="1"/>
  <c r="Q29" i="1"/>
  <c r="J57" i="1"/>
  <c r="E69" i="1" s="1"/>
  <c r="H69" i="1" s="1"/>
  <c r="I69" i="1" s="1"/>
  <c r="E10" i="1" s="1"/>
  <c r="J95" i="1"/>
  <c r="G27" i="1"/>
  <c r="J102" i="1"/>
  <c r="G26" i="1"/>
  <c r="Q24" i="1"/>
  <c r="J63" i="1"/>
  <c r="E99" i="1" s="1"/>
  <c r="H99" i="1" s="1"/>
  <c r="I99" i="1" s="1"/>
  <c r="D17" i="1"/>
  <c r="J71" i="1"/>
  <c r="E82" i="1" s="1"/>
  <c r="H82" i="1" s="1"/>
  <c r="I82" i="1" s="1"/>
  <c r="E15" i="1"/>
  <c r="E12" i="1"/>
  <c r="J76" i="1"/>
  <c r="E84" i="1" s="1"/>
  <c r="H84" i="1" s="1"/>
  <c r="I84" i="1" s="1"/>
  <c r="D6" i="1"/>
  <c r="J53" i="1"/>
  <c r="E67" i="1" s="1"/>
  <c r="H67" i="1" s="1"/>
  <c r="I67" i="1" s="1"/>
  <c r="J58" i="1"/>
  <c r="E70" i="1" s="1"/>
  <c r="H70" i="1" s="1"/>
  <c r="I70" i="1" s="1"/>
  <c r="D11" i="1"/>
  <c r="Q19" i="1"/>
  <c r="D9" i="1"/>
  <c r="J56" i="1"/>
  <c r="E68" i="1" s="1"/>
  <c r="H68" i="1" s="1"/>
  <c r="I68" i="1" s="1"/>
  <c r="J55" i="1"/>
  <c r="E97" i="1" s="1"/>
  <c r="H97" i="1" s="1"/>
  <c r="I97" i="1" s="1"/>
  <c r="D8" i="1"/>
  <c r="D5" i="1"/>
  <c r="J52" i="1"/>
  <c r="E66" i="1" s="1"/>
  <c r="H66" i="1" s="1"/>
  <c r="I66" i="1" s="1"/>
  <c r="Q25" i="1"/>
  <c r="J73" i="1"/>
  <c r="E83" i="1" s="1"/>
  <c r="H83" i="1" s="1"/>
  <c r="I83" i="1" s="1"/>
  <c r="E16" i="1"/>
  <c r="J65" i="1"/>
  <c r="E103" i="1" s="1"/>
  <c r="H103" i="1" s="1"/>
  <c r="I103" i="1" s="1"/>
  <c r="D14" i="1"/>
  <c r="Q22" i="1"/>
  <c r="J61" i="1"/>
  <c r="E72" i="1" s="1"/>
  <c r="H72" i="1" s="1"/>
  <c r="I72" i="1" s="1"/>
  <c r="D13" i="1"/>
  <c r="F7" i="1"/>
  <c r="J88" i="1"/>
  <c r="E96" i="1" s="1"/>
  <c r="H96" i="1" s="1"/>
  <c r="I96" i="1" s="1"/>
  <c r="J97" i="3"/>
  <c r="E111" i="3" s="1"/>
  <c r="H111" i="3" s="1"/>
  <c r="I111" i="3" s="1"/>
  <c r="J111" i="3" s="1"/>
  <c r="E127" i="3" s="1"/>
  <c r="H127" i="3" s="1"/>
  <c r="I127" i="3" s="1"/>
  <c r="J127" i="3" s="1"/>
  <c r="E139" i="3" s="1"/>
  <c r="H139" i="3" s="1"/>
  <c r="I139" i="3" s="1"/>
  <c r="J139" i="3" s="1"/>
  <c r="E169" i="3" s="1"/>
  <c r="H169" i="3" s="1"/>
  <c r="I169" i="3" s="1"/>
  <c r="J169" i="3" s="1"/>
  <c r="J103" i="3"/>
  <c r="E115" i="3" s="1"/>
  <c r="H115" i="3" s="1"/>
  <c r="I115" i="3" s="1"/>
  <c r="J115" i="3" s="1"/>
  <c r="E141" i="3" s="1"/>
  <c r="H141" i="3" s="1"/>
  <c r="I141" i="3" s="1"/>
  <c r="J141" i="3" s="1"/>
  <c r="E151" i="3" s="1"/>
  <c r="H151" i="3" s="1"/>
  <c r="I151" i="3" s="1"/>
  <c r="J151" i="3" s="1"/>
  <c r="E184" i="3" s="1"/>
  <c r="H184" i="3" s="1"/>
  <c r="I184" i="3" s="1"/>
  <c r="J184" i="3" s="1"/>
  <c r="E190" i="3" s="1"/>
  <c r="H190" i="3" s="1"/>
  <c r="I190" i="3" s="1"/>
  <c r="J190" i="3" s="1"/>
  <c r="E200" i="3" s="1"/>
  <c r="H200" i="3" s="1"/>
  <c r="I200" i="3" s="1"/>
  <c r="J200" i="3" s="1"/>
  <c r="Q26" i="3"/>
  <c r="R26" i="3"/>
  <c r="S26" i="3" s="1"/>
  <c r="E66" i="3"/>
  <c r="H66" i="3" s="1"/>
  <c r="E71" i="3"/>
  <c r="H71" i="3" s="1"/>
  <c r="E88" i="3"/>
  <c r="H88" i="3" s="1"/>
  <c r="E69" i="3"/>
  <c r="H69" i="3" s="1"/>
  <c r="E67" i="3"/>
  <c r="H67" i="3" s="1"/>
  <c r="I99" i="3"/>
  <c r="E70" i="3"/>
  <c r="H70" i="3" s="1"/>
  <c r="E68" i="3"/>
  <c r="H68" i="3" s="1"/>
  <c r="E72" i="3"/>
  <c r="H72" i="3" s="1"/>
  <c r="E84" i="3"/>
  <c r="H84" i="3" s="1"/>
  <c r="E73" i="3"/>
  <c r="H73" i="3" s="1"/>
  <c r="J278" i="4" l="1"/>
  <c r="S14" i="4"/>
  <c r="T14" i="4" s="1"/>
  <c r="J267" i="4"/>
  <c r="E276" i="4" s="1"/>
  <c r="H276" i="4" s="1"/>
  <c r="I276" i="4" s="1"/>
  <c r="R16" i="4"/>
  <c r="J264" i="4"/>
  <c r="E273" i="4" s="1"/>
  <c r="H273" i="4" s="1"/>
  <c r="I273" i="4" s="1"/>
  <c r="R10" i="4"/>
  <c r="J246" i="4"/>
  <c r="E265" i="4" s="1"/>
  <c r="H265" i="4" s="1"/>
  <c r="I265" i="4" s="1"/>
  <c r="Q15" i="4"/>
  <c r="J243" i="4"/>
  <c r="E262" i="4" s="1"/>
  <c r="H262" i="4" s="1"/>
  <c r="I262" i="4" s="1"/>
  <c r="Q8" i="4"/>
  <c r="J244" i="4"/>
  <c r="E263" i="4" s="1"/>
  <c r="H263" i="4" s="1"/>
  <c r="I263" i="4" s="1"/>
  <c r="Q9" i="4"/>
  <c r="J240" i="4"/>
  <c r="E259" i="4" s="1"/>
  <c r="H259" i="4" s="1"/>
  <c r="I259" i="4" s="1"/>
  <c r="Q5" i="4"/>
  <c r="J230" i="4"/>
  <c r="E241" i="4" s="1"/>
  <c r="H241" i="4" s="1"/>
  <c r="I241" i="4" s="1"/>
  <c r="P6" i="4"/>
  <c r="J152" i="1"/>
  <c r="E167" i="1" s="1"/>
  <c r="H167" i="1" s="1"/>
  <c r="I167" i="1" s="1"/>
  <c r="K30" i="1"/>
  <c r="J153" i="1"/>
  <c r="E168" i="1" s="1"/>
  <c r="H168" i="1" s="1"/>
  <c r="I168" i="1" s="1"/>
  <c r="K31" i="1"/>
  <c r="J129" i="1"/>
  <c r="E154" i="1" s="1"/>
  <c r="H154" i="1" s="1"/>
  <c r="I154" i="1" s="1"/>
  <c r="I33" i="1"/>
  <c r="J69" i="1"/>
  <c r="E80" i="1" s="1"/>
  <c r="H80" i="1" s="1"/>
  <c r="I80" i="1" s="1"/>
  <c r="F10" i="1" s="1"/>
  <c r="Q27" i="1"/>
  <c r="Q26" i="1"/>
  <c r="F12" i="1"/>
  <c r="J84" i="1"/>
  <c r="E94" i="1" s="1"/>
  <c r="H94" i="1" s="1"/>
  <c r="I94" i="1" s="1"/>
  <c r="J72" i="1"/>
  <c r="E98" i="1" s="1"/>
  <c r="H98" i="1" s="1"/>
  <c r="I98" i="1" s="1"/>
  <c r="E13" i="1"/>
  <c r="J103" i="1"/>
  <c r="E115" i="1" s="1"/>
  <c r="H115" i="1" s="1"/>
  <c r="I115" i="1" s="1"/>
  <c r="G14" i="1"/>
  <c r="E11" i="1"/>
  <c r="J70" i="1"/>
  <c r="E81" i="1" s="1"/>
  <c r="H81" i="1" s="1"/>
  <c r="I81" i="1" s="1"/>
  <c r="J99" i="1"/>
  <c r="E112" i="1" s="1"/>
  <c r="H112" i="1" s="1"/>
  <c r="I112" i="1" s="1"/>
  <c r="G17" i="1"/>
  <c r="J68" i="1"/>
  <c r="E79" i="1" s="1"/>
  <c r="H79" i="1" s="1"/>
  <c r="I79" i="1" s="1"/>
  <c r="E9" i="1"/>
  <c r="J96" i="1"/>
  <c r="E110" i="1" s="1"/>
  <c r="H110" i="1" s="1"/>
  <c r="I110" i="1" s="1"/>
  <c r="G7" i="1"/>
  <c r="E6" i="1"/>
  <c r="J67" i="1"/>
  <c r="E78" i="1" s="1"/>
  <c r="H78" i="1" s="1"/>
  <c r="I78" i="1" s="1"/>
  <c r="J66" i="1"/>
  <c r="E77" i="1" s="1"/>
  <c r="H77" i="1" s="1"/>
  <c r="I77" i="1" s="1"/>
  <c r="E5" i="1"/>
  <c r="J83" i="1"/>
  <c r="F16" i="1"/>
  <c r="Q16" i="1" s="1"/>
  <c r="J97" i="1"/>
  <c r="E111" i="1" s="1"/>
  <c r="H111" i="1" s="1"/>
  <c r="I111" i="1" s="1"/>
  <c r="G8" i="1"/>
  <c r="J82" i="1"/>
  <c r="E116" i="1" s="1"/>
  <c r="H116" i="1" s="1"/>
  <c r="I116" i="1" s="1"/>
  <c r="F15" i="1"/>
  <c r="R14" i="3"/>
  <c r="S14" i="3" s="1"/>
  <c r="T14" i="3"/>
  <c r="Q14" i="3"/>
  <c r="Q8" i="3"/>
  <c r="R8" i="3"/>
  <c r="S8" i="3" s="1"/>
  <c r="T8" i="3"/>
  <c r="J99" i="3"/>
  <c r="E112" i="3" s="1"/>
  <c r="H112" i="3" s="1"/>
  <c r="I112" i="3" s="1"/>
  <c r="J112" i="3" s="1"/>
  <c r="E128" i="3" s="1"/>
  <c r="H128" i="3" s="1"/>
  <c r="I128" i="3" s="1"/>
  <c r="J128" i="3" s="1"/>
  <c r="E155" i="3" s="1"/>
  <c r="H155" i="3" s="1"/>
  <c r="I155" i="3" s="1"/>
  <c r="J155" i="3" s="1"/>
  <c r="E176" i="3" s="1"/>
  <c r="H176" i="3" s="1"/>
  <c r="I176" i="3" s="1"/>
  <c r="J176" i="3" s="1"/>
  <c r="E193" i="3" s="1"/>
  <c r="H193" i="3" s="1"/>
  <c r="I193" i="3" s="1"/>
  <c r="J193" i="3" s="1"/>
  <c r="E201" i="3" s="1"/>
  <c r="H201" i="3" s="1"/>
  <c r="I201" i="3" s="1"/>
  <c r="J201" i="3" s="1"/>
  <c r="I69" i="3"/>
  <c r="J69" i="3" s="1"/>
  <c r="I73" i="3"/>
  <c r="J73" i="3" s="1"/>
  <c r="I70" i="3"/>
  <c r="J70" i="3" s="1"/>
  <c r="I88" i="3"/>
  <c r="J88" i="3" s="1"/>
  <c r="E96" i="3" s="1"/>
  <c r="H96" i="3" s="1"/>
  <c r="I96" i="3" s="1"/>
  <c r="I84" i="3"/>
  <c r="J84" i="3" s="1"/>
  <c r="E94" i="3" s="1"/>
  <c r="H94" i="3" s="1"/>
  <c r="I94" i="3" s="1"/>
  <c r="I71" i="3"/>
  <c r="J71" i="3" s="1"/>
  <c r="I68" i="3"/>
  <c r="J68" i="3" s="1"/>
  <c r="I72" i="3"/>
  <c r="J72" i="3" s="1"/>
  <c r="E98" i="3" s="1"/>
  <c r="H98" i="3" s="1"/>
  <c r="I98" i="3" s="1"/>
  <c r="I67" i="3"/>
  <c r="J67" i="3" s="1"/>
  <c r="I66" i="3"/>
  <c r="J66" i="3" s="1"/>
  <c r="J276" i="4" l="1"/>
  <c r="S16" i="4"/>
  <c r="T16" i="4" s="1"/>
  <c r="T10" i="4"/>
  <c r="J273" i="4"/>
  <c r="S10" i="4"/>
  <c r="J263" i="4"/>
  <c r="E272" i="4" s="1"/>
  <c r="H272" i="4" s="1"/>
  <c r="I272" i="4" s="1"/>
  <c r="R9" i="4"/>
  <c r="J259" i="4"/>
  <c r="R5" i="4"/>
  <c r="T5" i="4" s="1"/>
  <c r="J262" i="4"/>
  <c r="E271" i="4" s="1"/>
  <c r="H271" i="4" s="1"/>
  <c r="I271" i="4" s="1"/>
  <c r="R8" i="4"/>
  <c r="J265" i="4"/>
  <c r="E274" i="4" s="1"/>
  <c r="H274" i="4" s="1"/>
  <c r="I274" i="4" s="1"/>
  <c r="R15" i="4"/>
  <c r="J241" i="4"/>
  <c r="E260" i="4" s="1"/>
  <c r="H260" i="4" s="1"/>
  <c r="I260" i="4" s="1"/>
  <c r="Q6" i="4"/>
  <c r="J168" i="1"/>
  <c r="L31" i="1"/>
  <c r="J167" i="1"/>
  <c r="L30" i="1"/>
  <c r="Q30" i="1" s="1"/>
  <c r="J154" i="1"/>
  <c r="E178" i="1" s="1"/>
  <c r="H178" i="1" s="1"/>
  <c r="I178" i="1" s="1"/>
  <c r="K33" i="1"/>
  <c r="Q31" i="1"/>
  <c r="J80" i="1"/>
  <c r="E92" i="1" s="1"/>
  <c r="H92" i="1" s="1"/>
  <c r="I92" i="1" s="1"/>
  <c r="J92" i="1" s="1"/>
  <c r="E107" i="1" s="1"/>
  <c r="H107" i="1" s="1"/>
  <c r="I107" i="1" s="1"/>
  <c r="J116" i="1"/>
  <c r="E130" i="1" s="1"/>
  <c r="H130" i="1" s="1"/>
  <c r="I130" i="1" s="1"/>
  <c r="H15" i="1"/>
  <c r="J110" i="1"/>
  <c r="E126" i="1" s="1"/>
  <c r="H126" i="1" s="1"/>
  <c r="I126" i="1" s="1"/>
  <c r="H7" i="1"/>
  <c r="J112" i="1"/>
  <c r="E128" i="1" s="1"/>
  <c r="H128" i="1" s="1"/>
  <c r="I128" i="1" s="1"/>
  <c r="H17" i="1"/>
  <c r="J115" i="1"/>
  <c r="E141" i="1" s="1"/>
  <c r="H141" i="1" s="1"/>
  <c r="I141" i="1" s="1"/>
  <c r="H14" i="1"/>
  <c r="J111" i="1"/>
  <c r="E127" i="1" s="1"/>
  <c r="H127" i="1" s="1"/>
  <c r="I127" i="1" s="1"/>
  <c r="H8" i="1"/>
  <c r="F5" i="1"/>
  <c r="J77" i="1"/>
  <c r="E89" i="1" s="1"/>
  <c r="H89" i="1" s="1"/>
  <c r="I89" i="1" s="1"/>
  <c r="F6" i="1"/>
  <c r="J78" i="1"/>
  <c r="E90" i="1" s="1"/>
  <c r="H90" i="1" s="1"/>
  <c r="I90" i="1" s="1"/>
  <c r="F11" i="1"/>
  <c r="J81" i="1"/>
  <c r="E93" i="1" s="1"/>
  <c r="H93" i="1" s="1"/>
  <c r="I93" i="1" s="1"/>
  <c r="J79" i="1"/>
  <c r="E91" i="1" s="1"/>
  <c r="H91" i="1" s="1"/>
  <c r="I91" i="1" s="1"/>
  <c r="F9" i="1"/>
  <c r="J98" i="1"/>
  <c r="G13" i="1"/>
  <c r="Q13" i="1" s="1"/>
  <c r="J94" i="1"/>
  <c r="E109" i="1" s="1"/>
  <c r="H109" i="1" s="1"/>
  <c r="I109" i="1" s="1"/>
  <c r="G12" i="1"/>
  <c r="J96" i="3"/>
  <c r="E110" i="3" s="1"/>
  <c r="H110" i="3" s="1"/>
  <c r="I110" i="3" s="1"/>
  <c r="J110" i="3" s="1"/>
  <c r="E126" i="3" s="1"/>
  <c r="H126" i="3" s="1"/>
  <c r="I126" i="3" s="1"/>
  <c r="J126" i="3" s="1"/>
  <c r="E138" i="3" s="1"/>
  <c r="H138" i="3" s="1"/>
  <c r="I138" i="3" s="1"/>
  <c r="J138" i="3" s="1"/>
  <c r="E150" i="3" s="1"/>
  <c r="H150" i="3" s="1"/>
  <c r="I150" i="3" s="1"/>
  <c r="J150" i="3" s="1"/>
  <c r="E166" i="3" s="1"/>
  <c r="H166" i="3" s="1"/>
  <c r="I166" i="3" s="1"/>
  <c r="J166" i="3" s="1"/>
  <c r="E202" i="3" s="1"/>
  <c r="H202" i="3" s="1"/>
  <c r="I202" i="3" s="1"/>
  <c r="J202" i="3" s="1"/>
  <c r="J98" i="3"/>
  <c r="R17" i="3"/>
  <c r="S17" i="3" s="1"/>
  <c r="Q17" i="3"/>
  <c r="T17" i="3"/>
  <c r="J94" i="3"/>
  <c r="E109" i="3" s="1"/>
  <c r="H109" i="3" s="1"/>
  <c r="I109" i="3" s="1"/>
  <c r="J109" i="3" s="1"/>
  <c r="E125" i="3" s="1"/>
  <c r="H125" i="3" s="1"/>
  <c r="I125" i="3" s="1"/>
  <c r="J125" i="3" s="1"/>
  <c r="E137" i="3" s="1"/>
  <c r="H137" i="3" s="1"/>
  <c r="I137" i="3" s="1"/>
  <c r="J137" i="3" s="1"/>
  <c r="E149" i="3" s="1"/>
  <c r="H149" i="3" s="1"/>
  <c r="I149" i="3" s="1"/>
  <c r="J149" i="3" s="1"/>
  <c r="E165" i="3" s="1"/>
  <c r="H165" i="3" s="1"/>
  <c r="I165" i="3" s="1"/>
  <c r="J165" i="3" s="1"/>
  <c r="E77" i="3"/>
  <c r="H77" i="3" s="1"/>
  <c r="E82" i="3"/>
  <c r="H82" i="3" s="1"/>
  <c r="E83" i="3"/>
  <c r="H83" i="3" s="1"/>
  <c r="E78" i="3"/>
  <c r="H78" i="3" s="1"/>
  <c r="E79" i="3"/>
  <c r="H79" i="3" s="1"/>
  <c r="E81" i="3"/>
  <c r="H81" i="3" s="1"/>
  <c r="E80" i="3"/>
  <c r="H80" i="3" s="1"/>
  <c r="W10" i="4" l="1"/>
  <c r="Y10" i="4"/>
  <c r="X10" i="4"/>
  <c r="J271" i="4"/>
  <c r="S8" i="4"/>
  <c r="J272" i="4"/>
  <c r="S9" i="4"/>
  <c r="J274" i="4"/>
  <c r="S15" i="4"/>
  <c r="T15" i="4" s="1"/>
  <c r="J260" i="4"/>
  <c r="R6" i="4"/>
  <c r="T6" i="4" s="1"/>
  <c r="J178" i="1"/>
  <c r="E194" i="1" s="1"/>
  <c r="H194" i="1" s="1"/>
  <c r="I194" i="1" s="1"/>
  <c r="M33" i="1"/>
  <c r="G10" i="1"/>
  <c r="J141" i="1"/>
  <c r="E151" i="1" s="1"/>
  <c r="H151" i="1" s="1"/>
  <c r="I151" i="1" s="1"/>
  <c r="J14" i="1"/>
  <c r="J127" i="1"/>
  <c r="E139" i="1" s="1"/>
  <c r="H139" i="1" s="1"/>
  <c r="I139" i="1" s="1"/>
  <c r="I8" i="1"/>
  <c r="J128" i="1"/>
  <c r="E155" i="1" s="1"/>
  <c r="H155" i="1" s="1"/>
  <c r="I155" i="1" s="1"/>
  <c r="I17" i="1"/>
  <c r="J130" i="1"/>
  <c r="E140" i="1" s="1"/>
  <c r="H140" i="1" s="1"/>
  <c r="I140" i="1" s="1"/>
  <c r="I15" i="1"/>
  <c r="J126" i="1"/>
  <c r="E138" i="1" s="1"/>
  <c r="H138" i="1" s="1"/>
  <c r="I138" i="1" s="1"/>
  <c r="I7" i="1"/>
  <c r="J107" i="1"/>
  <c r="E123" i="1" s="1"/>
  <c r="H123" i="1" s="1"/>
  <c r="I123" i="1" s="1"/>
  <c r="H10" i="1"/>
  <c r="J109" i="1"/>
  <c r="E125" i="1" s="1"/>
  <c r="H125" i="1" s="1"/>
  <c r="I125" i="1" s="1"/>
  <c r="H12" i="1"/>
  <c r="J91" i="1"/>
  <c r="E106" i="1" s="1"/>
  <c r="H106" i="1" s="1"/>
  <c r="I106" i="1" s="1"/>
  <c r="G9" i="1"/>
  <c r="J89" i="1"/>
  <c r="E104" i="1" s="1"/>
  <c r="H104" i="1" s="1"/>
  <c r="I104" i="1" s="1"/>
  <c r="G5" i="1"/>
  <c r="J93" i="1"/>
  <c r="E108" i="1" s="1"/>
  <c r="H108" i="1" s="1"/>
  <c r="I108" i="1" s="1"/>
  <c r="G11" i="1"/>
  <c r="J90" i="1"/>
  <c r="E105" i="1" s="1"/>
  <c r="H105" i="1" s="1"/>
  <c r="I105" i="1" s="1"/>
  <c r="G6" i="1"/>
  <c r="R12" i="3"/>
  <c r="S12" i="3" s="1"/>
  <c r="T12" i="3"/>
  <c r="Q12" i="3"/>
  <c r="V12" i="3" s="1"/>
  <c r="R13" i="3"/>
  <c r="S13" i="3" s="1"/>
  <c r="Q13" i="3"/>
  <c r="T13" i="3"/>
  <c r="T7" i="3"/>
  <c r="Q7" i="3"/>
  <c r="V7" i="3" s="1"/>
  <c r="R7" i="3"/>
  <c r="S7" i="3" s="1"/>
  <c r="I78" i="3"/>
  <c r="J78" i="3" s="1"/>
  <c r="E90" i="3" s="1"/>
  <c r="H90" i="3" s="1"/>
  <c r="I90" i="3" s="1"/>
  <c r="I80" i="3"/>
  <c r="J80" i="3" s="1"/>
  <c r="E92" i="3" s="1"/>
  <c r="H92" i="3" s="1"/>
  <c r="I92" i="3" s="1"/>
  <c r="I83" i="3"/>
  <c r="J83" i="3" s="1"/>
  <c r="I81" i="3"/>
  <c r="J81" i="3" s="1"/>
  <c r="E93" i="3" s="1"/>
  <c r="H93" i="3" s="1"/>
  <c r="I93" i="3" s="1"/>
  <c r="I82" i="3"/>
  <c r="J82" i="3" s="1"/>
  <c r="E116" i="3" s="1"/>
  <c r="H116" i="3" s="1"/>
  <c r="I116" i="3" s="1"/>
  <c r="J116" i="3" s="1"/>
  <c r="E130" i="3" s="1"/>
  <c r="H130" i="3" s="1"/>
  <c r="I130" i="3" s="1"/>
  <c r="J130" i="3" s="1"/>
  <c r="E140" i="3" s="1"/>
  <c r="H140" i="3" s="1"/>
  <c r="I140" i="3" s="1"/>
  <c r="J140" i="3" s="1"/>
  <c r="E175" i="3" s="1"/>
  <c r="H175" i="3" s="1"/>
  <c r="I175" i="3" s="1"/>
  <c r="J175" i="3" s="1"/>
  <c r="E191" i="3" s="1"/>
  <c r="H191" i="3" s="1"/>
  <c r="I191" i="3" s="1"/>
  <c r="J191" i="3" s="1"/>
  <c r="E204" i="3" s="1"/>
  <c r="H204" i="3" s="1"/>
  <c r="I204" i="3" s="1"/>
  <c r="J204" i="3" s="1"/>
  <c r="I79" i="3"/>
  <c r="J79" i="3" s="1"/>
  <c r="E91" i="3" s="1"/>
  <c r="H91" i="3" s="1"/>
  <c r="I91" i="3" s="1"/>
  <c r="I77" i="3"/>
  <c r="J77" i="3" s="1"/>
  <c r="E89" i="3" s="1"/>
  <c r="H89" i="3" s="1"/>
  <c r="I89" i="3" s="1"/>
  <c r="X9" i="4" l="1"/>
  <c r="W9" i="4"/>
  <c r="Y9" i="4"/>
  <c r="X8" i="4"/>
  <c r="W8" i="4"/>
  <c r="Y8" i="4"/>
  <c r="T9" i="4"/>
  <c r="T8" i="4"/>
  <c r="J194" i="1"/>
  <c r="O33" i="1"/>
  <c r="Q33" i="1" s="1"/>
  <c r="J155" i="1"/>
  <c r="E176" i="1" s="1"/>
  <c r="H176" i="1" s="1"/>
  <c r="I176" i="1" s="1"/>
  <c r="K17" i="1"/>
  <c r="J151" i="1"/>
  <c r="E184" i="1" s="1"/>
  <c r="H184" i="1" s="1"/>
  <c r="I184" i="1" s="1"/>
  <c r="K14" i="1"/>
  <c r="J140" i="1"/>
  <c r="E175" i="1" s="1"/>
  <c r="H175" i="1" s="1"/>
  <c r="I175" i="1" s="1"/>
  <c r="J15" i="1"/>
  <c r="J139" i="1"/>
  <c r="E169" i="1" s="1"/>
  <c r="H169" i="1" s="1"/>
  <c r="I169" i="1" s="1"/>
  <c r="J8" i="1"/>
  <c r="J138" i="1"/>
  <c r="E150" i="1" s="1"/>
  <c r="H150" i="1" s="1"/>
  <c r="I150" i="1" s="1"/>
  <c r="J7" i="1"/>
  <c r="J123" i="1"/>
  <c r="E135" i="1" s="1"/>
  <c r="H135" i="1" s="1"/>
  <c r="I135" i="1" s="1"/>
  <c r="I10" i="1"/>
  <c r="J125" i="1"/>
  <c r="E137" i="1" s="1"/>
  <c r="H137" i="1" s="1"/>
  <c r="I137" i="1" s="1"/>
  <c r="I12" i="1"/>
  <c r="J105" i="1"/>
  <c r="E121" i="1" s="1"/>
  <c r="H121" i="1" s="1"/>
  <c r="I121" i="1" s="1"/>
  <c r="H6" i="1"/>
  <c r="J104" i="1"/>
  <c r="E120" i="1" s="1"/>
  <c r="H120" i="1" s="1"/>
  <c r="I120" i="1" s="1"/>
  <c r="H5" i="1"/>
  <c r="J108" i="1"/>
  <c r="E124" i="1" s="1"/>
  <c r="H124" i="1" s="1"/>
  <c r="I124" i="1" s="1"/>
  <c r="H11" i="1"/>
  <c r="J106" i="1"/>
  <c r="E122" i="1" s="1"/>
  <c r="H122" i="1" s="1"/>
  <c r="I122" i="1" s="1"/>
  <c r="H9" i="1"/>
  <c r="J89" i="3"/>
  <c r="E104" i="3" s="1"/>
  <c r="H104" i="3" s="1"/>
  <c r="I104" i="3" s="1"/>
  <c r="J104" i="3" s="1"/>
  <c r="E120" i="3" s="1"/>
  <c r="H120" i="3" s="1"/>
  <c r="I120" i="3" s="1"/>
  <c r="J120" i="3" s="1"/>
  <c r="E132" i="3" s="1"/>
  <c r="H132" i="3" s="1"/>
  <c r="I132" i="3" s="1"/>
  <c r="J132" i="3" s="1"/>
  <c r="E144" i="3" s="1"/>
  <c r="H144" i="3" s="1"/>
  <c r="I144" i="3" s="1"/>
  <c r="J144" i="3" s="1"/>
  <c r="E160" i="3" s="1"/>
  <c r="H160" i="3" s="1"/>
  <c r="I160" i="3" s="1"/>
  <c r="J160" i="3" s="1"/>
  <c r="E171" i="3" s="1"/>
  <c r="H171" i="3" s="1"/>
  <c r="I171" i="3" s="1"/>
  <c r="J171" i="3" s="1"/>
  <c r="E179" i="3" s="1"/>
  <c r="H179" i="3" s="1"/>
  <c r="I179" i="3" s="1"/>
  <c r="J179" i="3" s="1"/>
  <c r="E185" i="3" s="1"/>
  <c r="H185" i="3" s="1"/>
  <c r="I185" i="3" s="1"/>
  <c r="J185" i="3" s="1"/>
  <c r="E195" i="3" s="1"/>
  <c r="H195" i="3" s="1"/>
  <c r="I195" i="3" s="1"/>
  <c r="J195" i="3" s="1"/>
  <c r="J93" i="3"/>
  <c r="E108" i="3" s="1"/>
  <c r="H108" i="3" s="1"/>
  <c r="I108" i="3" s="1"/>
  <c r="J108" i="3" s="1"/>
  <c r="E124" i="3" s="1"/>
  <c r="H124" i="3" s="1"/>
  <c r="I124" i="3" s="1"/>
  <c r="J124" i="3" s="1"/>
  <c r="E136" i="3" s="1"/>
  <c r="H136" i="3" s="1"/>
  <c r="I136" i="3" s="1"/>
  <c r="J136" i="3" s="1"/>
  <c r="E148" i="3" s="1"/>
  <c r="H148" i="3" s="1"/>
  <c r="I148" i="3" s="1"/>
  <c r="J148" i="3" s="1"/>
  <c r="E164" i="3" s="1"/>
  <c r="H164" i="3" s="1"/>
  <c r="I164" i="3" s="1"/>
  <c r="J164" i="3" s="1"/>
  <c r="E183" i="3" s="1"/>
  <c r="H183" i="3" s="1"/>
  <c r="I183" i="3" s="1"/>
  <c r="J183" i="3" s="1"/>
  <c r="E189" i="3" s="1"/>
  <c r="H189" i="3" s="1"/>
  <c r="I189" i="3" s="1"/>
  <c r="J189" i="3" s="1"/>
  <c r="E199" i="3" s="1"/>
  <c r="H199" i="3" s="1"/>
  <c r="I199" i="3" s="1"/>
  <c r="J199" i="3" s="1"/>
  <c r="J92" i="3"/>
  <c r="E107" i="3" s="1"/>
  <c r="H107" i="3" s="1"/>
  <c r="I107" i="3" s="1"/>
  <c r="J107" i="3" s="1"/>
  <c r="E123" i="3" s="1"/>
  <c r="H123" i="3" s="1"/>
  <c r="I123" i="3" s="1"/>
  <c r="J123" i="3" s="1"/>
  <c r="E135" i="3" s="1"/>
  <c r="H135" i="3" s="1"/>
  <c r="I135" i="3" s="1"/>
  <c r="J135" i="3" s="1"/>
  <c r="E147" i="3" s="1"/>
  <c r="H147" i="3" s="1"/>
  <c r="I147" i="3" s="1"/>
  <c r="J147" i="3" s="1"/>
  <c r="E163" i="3" s="1"/>
  <c r="H163" i="3" s="1"/>
  <c r="I163" i="3" s="1"/>
  <c r="J163" i="3" s="1"/>
  <c r="E174" i="3" s="1"/>
  <c r="H174" i="3" s="1"/>
  <c r="I174" i="3" s="1"/>
  <c r="J174" i="3" s="1"/>
  <c r="E182" i="3" s="1"/>
  <c r="H182" i="3" s="1"/>
  <c r="I182" i="3" s="1"/>
  <c r="J182" i="3" s="1"/>
  <c r="E188" i="3" s="1"/>
  <c r="H188" i="3" s="1"/>
  <c r="I188" i="3" s="1"/>
  <c r="J188" i="3" s="1"/>
  <c r="E198" i="3" s="1"/>
  <c r="H198" i="3" s="1"/>
  <c r="I198" i="3" s="1"/>
  <c r="J198" i="3" s="1"/>
  <c r="J90" i="3"/>
  <c r="E105" i="3" s="1"/>
  <c r="H105" i="3" s="1"/>
  <c r="I105" i="3" s="1"/>
  <c r="J105" i="3" s="1"/>
  <c r="E121" i="3" s="1"/>
  <c r="H121" i="3" s="1"/>
  <c r="I121" i="3" s="1"/>
  <c r="J121" i="3" s="1"/>
  <c r="E133" i="3" s="1"/>
  <c r="H133" i="3" s="1"/>
  <c r="I133" i="3" s="1"/>
  <c r="J133" i="3" s="1"/>
  <c r="E145" i="3" s="1"/>
  <c r="H145" i="3" s="1"/>
  <c r="I145" i="3" s="1"/>
  <c r="J145" i="3" s="1"/>
  <c r="E161" i="3" s="1"/>
  <c r="H161" i="3" s="1"/>
  <c r="I161" i="3" s="1"/>
  <c r="J161" i="3" s="1"/>
  <c r="E172" i="3" s="1"/>
  <c r="H172" i="3" s="1"/>
  <c r="I172" i="3" s="1"/>
  <c r="J172" i="3" s="1"/>
  <c r="E180" i="3" s="1"/>
  <c r="H180" i="3" s="1"/>
  <c r="I180" i="3" s="1"/>
  <c r="J180" i="3" s="1"/>
  <c r="E186" i="3" s="1"/>
  <c r="H186" i="3" s="1"/>
  <c r="I186" i="3" s="1"/>
  <c r="J186" i="3" s="1"/>
  <c r="E196" i="3" s="1"/>
  <c r="H196" i="3" s="1"/>
  <c r="I196" i="3" s="1"/>
  <c r="J196" i="3" s="1"/>
  <c r="J91" i="3"/>
  <c r="E106" i="3" s="1"/>
  <c r="H106" i="3" s="1"/>
  <c r="I106" i="3" s="1"/>
  <c r="J106" i="3" s="1"/>
  <c r="E122" i="3" s="1"/>
  <c r="H122" i="3" s="1"/>
  <c r="I122" i="3" s="1"/>
  <c r="J122" i="3" s="1"/>
  <c r="E134" i="3" s="1"/>
  <c r="H134" i="3" s="1"/>
  <c r="I134" i="3" s="1"/>
  <c r="J134" i="3" s="1"/>
  <c r="E146" i="3" s="1"/>
  <c r="H146" i="3" s="1"/>
  <c r="I146" i="3" s="1"/>
  <c r="J146" i="3" s="1"/>
  <c r="E162" i="3" s="1"/>
  <c r="H162" i="3" s="1"/>
  <c r="I162" i="3" s="1"/>
  <c r="J162" i="3" s="1"/>
  <c r="E173" i="3" s="1"/>
  <c r="H173" i="3" s="1"/>
  <c r="I173" i="3" s="1"/>
  <c r="J173" i="3" s="1"/>
  <c r="E181" i="3" s="1"/>
  <c r="H181" i="3" s="1"/>
  <c r="I181" i="3" s="1"/>
  <c r="J181" i="3" s="1"/>
  <c r="E187" i="3" s="1"/>
  <c r="H187" i="3" s="1"/>
  <c r="I187" i="3" s="1"/>
  <c r="J187" i="3" s="1"/>
  <c r="E197" i="3" s="1"/>
  <c r="H197" i="3" s="1"/>
  <c r="I197" i="3" s="1"/>
  <c r="J197" i="3" s="1"/>
  <c r="U11" i="4" l="1"/>
  <c r="U19" i="4"/>
  <c r="U10" i="4"/>
  <c r="U14" i="4"/>
  <c r="U33" i="4"/>
  <c r="U7" i="4"/>
  <c r="U13" i="4"/>
  <c r="U17" i="4"/>
  <c r="U16" i="4"/>
  <c r="U15" i="4"/>
  <c r="U9" i="4"/>
  <c r="U24" i="4"/>
  <c r="U5" i="4"/>
  <c r="U8" i="4"/>
  <c r="U6" i="4"/>
  <c r="J184" i="1"/>
  <c r="E190" i="1" s="1"/>
  <c r="H190" i="1" s="1"/>
  <c r="I190" i="1" s="1"/>
  <c r="N14" i="1"/>
  <c r="J175" i="1"/>
  <c r="E191" i="1" s="1"/>
  <c r="H191" i="1" s="1"/>
  <c r="I191" i="1" s="1"/>
  <c r="M15" i="1"/>
  <c r="J176" i="1"/>
  <c r="E193" i="1" s="1"/>
  <c r="H193" i="1" s="1"/>
  <c r="I193" i="1" s="1"/>
  <c r="M17" i="1"/>
  <c r="J169" i="1"/>
  <c r="L8" i="1"/>
  <c r="Q8" i="1" s="1"/>
  <c r="J150" i="1"/>
  <c r="E166" i="1" s="1"/>
  <c r="H166" i="1" s="1"/>
  <c r="I166" i="1" s="1"/>
  <c r="K7" i="1"/>
  <c r="J135" i="1"/>
  <c r="E147" i="1" s="1"/>
  <c r="H147" i="1" s="1"/>
  <c r="I147" i="1" s="1"/>
  <c r="J10" i="1"/>
  <c r="J137" i="1"/>
  <c r="E149" i="1" s="1"/>
  <c r="H149" i="1" s="1"/>
  <c r="I149" i="1" s="1"/>
  <c r="J12" i="1"/>
  <c r="J122" i="1"/>
  <c r="E134" i="1" s="1"/>
  <c r="H134" i="1" s="1"/>
  <c r="I134" i="1" s="1"/>
  <c r="I9" i="1"/>
  <c r="J121" i="1"/>
  <c r="E133" i="1" s="1"/>
  <c r="H133" i="1" s="1"/>
  <c r="I133" i="1" s="1"/>
  <c r="I6" i="1"/>
  <c r="J124" i="1"/>
  <c r="E136" i="1" s="1"/>
  <c r="H136" i="1" s="1"/>
  <c r="I136" i="1" s="1"/>
  <c r="I11" i="1"/>
  <c r="J120" i="1"/>
  <c r="E132" i="1" s="1"/>
  <c r="H132" i="1" s="1"/>
  <c r="I132" i="1" s="1"/>
  <c r="I5" i="1"/>
  <c r="Q6" i="3"/>
  <c r="V6" i="3" s="1"/>
  <c r="T6" i="3"/>
  <c r="R6" i="3"/>
  <c r="S6" i="3" s="1"/>
  <c r="Q11" i="3"/>
  <c r="V11" i="3" s="1"/>
  <c r="T11" i="3"/>
  <c r="R11" i="3"/>
  <c r="S11" i="3" s="1"/>
  <c r="Q9" i="3"/>
  <c r="V9" i="3" s="1"/>
  <c r="T9" i="3"/>
  <c r="R9" i="3"/>
  <c r="S9" i="3" s="1"/>
  <c r="R10" i="3"/>
  <c r="S10" i="3" s="1"/>
  <c r="T10" i="3"/>
  <c r="Q10" i="3"/>
  <c r="V10" i="3" s="1"/>
  <c r="R5" i="3"/>
  <c r="S5" i="3" s="1"/>
  <c r="T5" i="3"/>
  <c r="Q5" i="3"/>
  <c r="V5" i="3" s="1"/>
  <c r="J191" i="1" l="1"/>
  <c r="E204" i="1" s="1"/>
  <c r="H204" i="1" s="1"/>
  <c r="I204" i="1" s="1"/>
  <c r="O15" i="1"/>
  <c r="J193" i="1"/>
  <c r="E201" i="1" s="1"/>
  <c r="H201" i="1" s="1"/>
  <c r="I201" i="1" s="1"/>
  <c r="O17" i="1"/>
  <c r="J190" i="1"/>
  <c r="E200" i="1" s="1"/>
  <c r="H200" i="1" s="1"/>
  <c r="I200" i="1" s="1"/>
  <c r="O14" i="1"/>
  <c r="J166" i="1"/>
  <c r="E202" i="1" s="1"/>
  <c r="H202" i="1" s="1"/>
  <c r="I202" i="1" s="1"/>
  <c r="L7" i="1"/>
  <c r="J147" i="1"/>
  <c r="E163" i="1" s="1"/>
  <c r="H163" i="1" s="1"/>
  <c r="I163" i="1" s="1"/>
  <c r="K10" i="1"/>
  <c r="J149" i="1"/>
  <c r="E165" i="1" s="1"/>
  <c r="H165" i="1" s="1"/>
  <c r="I165" i="1" s="1"/>
  <c r="K12" i="1"/>
  <c r="J136" i="1"/>
  <c r="E148" i="1" s="1"/>
  <c r="H148" i="1" s="1"/>
  <c r="I148" i="1" s="1"/>
  <c r="J11" i="1"/>
  <c r="J134" i="1"/>
  <c r="E146" i="1" s="1"/>
  <c r="H146" i="1" s="1"/>
  <c r="I146" i="1" s="1"/>
  <c r="J9" i="1"/>
  <c r="J132" i="1"/>
  <c r="E144" i="1" s="1"/>
  <c r="H144" i="1" s="1"/>
  <c r="I144" i="1" s="1"/>
  <c r="J5" i="1"/>
  <c r="J133" i="1"/>
  <c r="E145" i="1" s="1"/>
  <c r="H145" i="1" s="1"/>
  <c r="I145" i="1" s="1"/>
  <c r="J6" i="1"/>
  <c r="U6" i="3"/>
  <c r="U10" i="3"/>
  <c r="U11" i="3"/>
  <c r="U28" i="3"/>
  <c r="U25" i="3"/>
  <c r="U19" i="3"/>
  <c r="U22" i="3"/>
  <c r="U27" i="3"/>
  <c r="U16" i="3"/>
  <c r="U24" i="3"/>
  <c r="U26" i="3"/>
  <c r="U5" i="3"/>
  <c r="U18" i="3"/>
  <c r="U15" i="3"/>
  <c r="U23" i="3"/>
  <c r="U8" i="3"/>
  <c r="U14" i="3"/>
  <c r="U17" i="3"/>
  <c r="U13" i="3"/>
  <c r="U12" i="3"/>
  <c r="U7" i="3"/>
  <c r="U9" i="3"/>
  <c r="J201" i="1" l="1"/>
  <c r="P17" i="1"/>
  <c r="Q17" i="1" s="1"/>
  <c r="J200" i="1"/>
  <c r="P14" i="1"/>
  <c r="Q14" i="1" s="1"/>
  <c r="J204" i="1"/>
  <c r="P15" i="1"/>
  <c r="Q15" i="1" s="1"/>
  <c r="J202" i="1"/>
  <c r="P7" i="1"/>
  <c r="Q7" i="1" s="1"/>
  <c r="J165" i="1"/>
  <c r="L12" i="1"/>
  <c r="Q12" i="1" s="1"/>
  <c r="J163" i="1"/>
  <c r="E174" i="1" s="1"/>
  <c r="H174" i="1" s="1"/>
  <c r="I174" i="1" s="1"/>
  <c r="L10" i="1"/>
  <c r="J144" i="1"/>
  <c r="E160" i="1" s="1"/>
  <c r="H160" i="1" s="1"/>
  <c r="I160" i="1" s="1"/>
  <c r="K5" i="1"/>
  <c r="J148" i="1"/>
  <c r="E164" i="1" s="1"/>
  <c r="H164" i="1" s="1"/>
  <c r="I164" i="1" s="1"/>
  <c r="K11" i="1"/>
  <c r="J145" i="1"/>
  <c r="E161" i="1" s="1"/>
  <c r="H161" i="1" s="1"/>
  <c r="I161" i="1" s="1"/>
  <c r="K6" i="1"/>
  <c r="J146" i="1"/>
  <c r="E162" i="1" s="1"/>
  <c r="H162" i="1" s="1"/>
  <c r="I162" i="1" s="1"/>
  <c r="K9" i="1"/>
  <c r="J174" i="1" l="1"/>
  <c r="E182" i="1" s="1"/>
  <c r="H182" i="1" s="1"/>
  <c r="I182" i="1" s="1"/>
  <c r="M10" i="1"/>
  <c r="J161" i="1"/>
  <c r="E172" i="1" s="1"/>
  <c r="H172" i="1" s="1"/>
  <c r="I172" i="1" s="1"/>
  <c r="L6" i="1"/>
  <c r="J160" i="1"/>
  <c r="E171" i="1" s="1"/>
  <c r="H171" i="1" s="1"/>
  <c r="I171" i="1" s="1"/>
  <c r="L5" i="1"/>
  <c r="J162" i="1"/>
  <c r="E173" i="1" s="1"/>
  <c r="H173" i="1" s="1"/>
  <c r="I173" i="1" s="1"/>
  <c r="L9" i="1"/>
  <c r="J164" i="1"/>
  <c r="E183" i="1" s="1"/>
  <c r="H183" i="1" s="1"/>
  <c r="I183" i="1" s="1"/>
  <c r="L11" i="1"/>
  <c r="J183" i="1" l="1"/>
  <c r="E189" i="1" s="1"/>
  <c r="H189" i="1" s="1"/>
  <c r="I189" i="1" s="1"/>
  <c r="N11" i="1"/>
  <c r="J182" i="1"/>
  <c r="E188" i="1" s="1"/>
  <c r="H188" i="1" s="1"/>
  <c r="I188" i="1" s="1"/>
  <c r="N10" i="1"/>
  <c r="J173" i="1"/>
  <c r="E181" i="1" s="1"/>
  <c r="H181" i="1" s="1"/>
  <c r="I181" i="1" s="1"/>
  <c r="M9" i="1"/>
  <c r="J172" i="1"/>
  <c r="E180" i="1" s="1"/>
  <c r="H180" i="1" s="1"/>
  <c r="I180" i="1" s="1"/>
  <c r="M6" i="1"/>
  <c r="J171" i="1"/>
  <c r="E179" i="1" s="1"/>
  <c r="H179" i="1" s="1"/>
  <c r="I179" i="1" s="1"/>
  <c r="M5" i="1"/>
  <c r="J188" i="1" l="1"/>
  <c r="E198" i="1" s="1"/>
  <c r="H198" i="1" s="1"/>
  <c r="I198" i="1" s="1"/>
  <c r="O10" i="1"/>
  <c r="J189" i="1"/>
  <c r="E199" i="1" s="1"/>
  <c r="H199" i="1" s="1"/>
  <c r="I199" i="1" s="1"/>
  <c r="O11" i="1"/>
  <c r="J181" i="1"/>
  <c r="E187" i="1" s="1"/>
  <c r="H187" i="1" s="1"/>
  <c r="I187" i="1" s="1"/>
  <c r="N9" i="1"/>
  <c r="J179" i="1"/>
  <c r="E185" i="1" s="1"/>
  <c r="H185" i="1" s="1"/>
  <c r="I185" i="1" s="1"/>
  <c r="N5" i="1"/>
  <c r="J180" i="1"/>
  <c r="E186" i="1" s="1"/>
  <c r="H186" i="1" s="1"/>
  <c r="I186" i="1" s="1"/>
  <c r="N6" i="1"/>
  <c r="J199" i="1" l="1"/>
  <c r="P11" i="1"/>
  <c r="Q11" i="1" s="1"/>
  <c r="J198" i="1"/>
  <c r="P10" i="1"/>
  <c r="Q10" i="1" s="1"/>
  <c r="J187" i="1"/>
  <c r="E197" i="1" s="1"/>
  <c r="H197" i="1" s="1"/>
  <c r="I197" i="1" s="1"/>
  <c r="O9" i="1"/>
  <c r="J186" i="1"/>
  <c r="E196" i="1" s="1"/>
  <c r="H196" i="1" s="1"/>
  <c r="I196" i="1" s="1"/>
  <c r="O6" i="1"/>
  <c r="J185" i="1"/>
  <c r="E195" i="1" s="1"/>
  <c r="H195" i="1" s="1"/>
  <c r="I195" i="1" s="1"/>
  <c r="O5" i="1"/>
  <c r="J197" i="1" l="1"/>
  <c r="P9" i="1"/>
  <c r="Q9" i="1" s="1"/>
  <c r="J195" i="1"/>
  <c r="P5" i="1"/>
  <c r="Q5" i="1" s="1"/>
  <c r="J196" i="1"/>
  <c r="P6" i="1"/>
  <c r="Q6" i="1" s="1"/>
  <c r="S5" i="1" l="1"/>
  <c r="S7" i="1"/>
  <c r="S10" i="1"/>
  <c r="S12" i="1"/>
  <c r="S15" i="1"/>
  <c r="S6" i="1"/>
  <c r="S9" i="1"/>
  <c r="S11" i="1"/>
  <c r="S14" i="1"/>
  <c r="S1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Petr Brňák</author>
  </authors>
  <commentList>
    <comment ref="V4" authorId="0" shapeId="0" xr:uid="{820B344D-8332-444C-A098-792B879B6E3E}">
      <text>
        <r>
          <rPr>
            <b/>
            <sz val="9"/>
            <color indexed="81"/>
            <rFont val="Tahoma"/>
            <family val="2"/>
            <charset val="238"/>
          </rPr>
          <t>Petr Brňák:</t>
        </r>
        <r>
          <rPr>
            <sz val="9"/>
            <color indexed="81"/>
            <rFont val="Tahoma"/>
            <family val="2"/>
            <charset val="238"/>
          </rPr>
          <t xml:space="preserve">
Pořadí nutno upravit vzorec dle skutečnosti na závěr</t>
        </r>
      </text>
    </comment>
  </commentList>
</comments>
</file>

<file path=xl/sharedStrings.xml><?xml version="1.0" encoding="utf-8"?>
<sst xmlns="http://schemas.openxmlformats.org/spreadsheetml/2006/main" count="3006" uniqueCount="132">
  <si>
    <t>HCP</t>
  </si>
  <si>
    <t>par hřiště</t>
  </si>
  <si>
    <t>rány</t>
  </si>
  <si>
    <t>netto</t>
  </si>
  <si>
    <t>body</t>
  </si>
  <si>
    <t>new HCP</t>
  </si>
  <si>
    <t>jméno</t>
  </si>
  <si>
    <t>hřiště</t>
  </si>
  <si>
    <t>Brňák Petr</t>
  </si>
  <si>
    <t>datum</t>
  </si>
  <si>
    <t>Celkový přehled výsledků</t>
  </si>
  <si>
    <t>Jednotlivé turnaje</t>
  </si>
  <si>
    <t>Dědeček Richard</t>
  </si>
  <si>
    <t>Pebble Beach</t>
  </si>
  <si>
    <t>Kasík Helmut</t>
  </si>
  <si>
    <t>Špaček Dan</t>
  </si>
  <si>
    <t>Bay Harbour</t>
  </si>
  <si>
    <t>Spyglass Hill</t>
  </si>
  <si>
    <t>The Heather</t>
  </si>
  <si>
    <t>Teeth of the Dog</t>
  </si>
  <si>
    <t>Konopiště Radecký</t>
  </si>
  <si>
    <t>Shady Dunes</t>
  </si>
  <si>
    <t>Tuscany Reserve</t>
  </si>
  <si>
    <t>Datum</t>
  </si>
  <si>
    <t>Turnaj</t>
  </si>
  <si>
    <t>Old Palm</t>
  </si>
  <si>
    <t>Casa de Campo links</t>
  </si>
  <si>
    <t>Huzhou Hot Spring</t>
  </si>
  <si>
    <t>Parkland</t>
  </si>
  <si>
    <t>Best 7 scores</t>
  </si>
  <si>
    <t>Skála Patrik</t>
  </si>
  <si>
    <t>Casa de Campo</t>
  </si>
  <si>
    <t>Huzhou Hot Springs</t>
  </si>
  <si>
    <t>Myrtle Beach</t>
  </si>
  <si>
    <t>OpenGolfTour Indoor 2017 - 2018</t>
  </si>
  <si>
    <t>Staněk Libor</t>
  </si>
  <si>
    <t>Svoboda Pavel</t>
  </si>
  <si>
    <t>Škoda Petr</t>
  </si>
  <si>
    <t>Břicháček Petr</t>
  </si>
  <si>
    <t>Gregov Robert</t>
  </si>
  <si>
    <t>Fejtek Martin</t>
  </si>
  <si>
    <t>Fila Albert</t>
  </si>
  <si>
    <t>Kabele Tomáš</t>
  </si>
  <si>
    <t>Molnár Jan</t>
  </si>
  <si>
    <t>Ksandrová Kateřina</t>
  </si>
  <si>
    <t>DNF</t>
  </si>
  <si>
    <t>N/A</t>
  </si>
  <si>
    <t>Panáček Petr</t>
  </si>
  <si>
    <t>Na jamce 8 je x10, tedy špatně nastaveno - automatické zvednutí, není tedy na rány</t>
  </si>
  <si>
    <t>Skála Jan</t>
  </si>
  <si>
    <t>jen čisté rány bez HCP</t>
  </si>
  <si>
    <t>Valenta Michal</t>
  </si>
  <si>
    <t>Řehák Vladimír</t>
  </si>
  <si>
    <t>OpenGolfTour Indoor 2018 - 2019</t>
  </si>
  <si>
    <t>Kynžvart</t>
  </si>
  <si>
    <t>Best 8 scores</t>
  </si>
  <si>
    <t>Cosentino Luigi</t>
  </si>
  <si>
    <t>Stinka Petr</t>
  </si>
  <si>
    <t>Bayerová Radka</t>
  </si>
  <si>
    <t>Grňa Martin</t>
  </si>
  <si>
    <t>Fiala Kamil</t>
  </si>
  <si>
    <t>Provisional</t>
  </si>
  <si>
    <t>Blecha Petr</t>
  </si>
  <si>
    <t>Kaplan Miroslav</t>
  </si>
  <si>
    <t>Kerhartová Světlana</t>
  </si>
  <si>
    <t>průměrně ran na kolo</t>
  </si>
  <si>
    <t>Pořadí</t>
  </si>
  <si>
    <t>Turnajů</t>
  </si>
  <si>
    <t>Provisional součet ran</t>
  </si>
  <si>
    <t>Kešner Josef</t>
  </si>
  <si>
    <t>Renč Tomáš</t>
  </si>
  <si>
    <t>Filip Jiří</t>
  </si>
  <si>
    <t>hcp 5,6</t>
  </si>
  <si>
    <t>hcp 11,2</t>
  </si>
  <si>
    <t>Pozn.: max hcp je 36</t>
  </si>
  <si>
    <t>Brzybohatá Pavla</t>
  </si>
  <si>
    <t>Svoboda Josef Václav</t>
  </si>
  <si>
    <t>průměr nejlepších 8 kol</t>
  </si>
  <si>
    <t>Konečné pořadí</t>
  </si>
  <si>
    <t>Bíba Jiří</t>
  </si>
  <si>
    <t>OpenGolfTour Indoor 2019 - 2020</t>
  </si>
  <si>
    <t>OldPalm</t>
  </si>
  <si>
    <t>Nine Dragons</t>
  </si>
  <si>
    <t>Kočová Jana</t>
  </si>
  <si>
    <t>max hcp je 36, tedy 18 herní</t>
  </si>
  <si>
    <t>Satke David</t>
  </si>
  <si>
    <t>Filip Jiří ml.</t>
  </si>
  <si>
    <t>Filip Jiří st.</t>
  </si>
  <si>
    <t>Ingala Luděk</t>
  </si>
  <si>
    <t>Palát Jiří</t>
  </si>
  <si>
    <t>Uma Stanislav</t>
  </si>
  <si>
    <t>Bareš Jakub</t>
  </si>
  <si>
    <t>Hrubeš Jan</t>
  </si>
  <si>
    <t>Hrubeš Jan / 2</t>
  </si>
  <si>
    <t>Napoleonová Kristýna</t>
  </si>
  <si>
    <t>LFC</t>
  </si>
  <si>
    <t>Hampl Karel</t>
  </si>
  <si>
    <t>Aurell Frederik</t>
  </si>
  <si>
    <t>Polesná Markéta</t>
  </si>
  <si>
    <t>Skřivánková Zuzana</t>
  </si>
  <si>
    <t>Polesný Jiří</t>
  </si>
  <si>
    <t>Nižaradze Petr</t>
  </si>
  <si>
    <t>Zago Gianluca</t>
  </si>
  <si>
    <t>Della Pitra Diego</t>
  </si>
  <si>
    <t>Venetian</t>
  </si>
  <si>
    <t>Kostková Daniela</t>
  </si>
  <si>
    <t>Paclt David</t>
  </si>
  <si>
    <t>Průměr na Best 8 kol</t>
  </si>
  <si>
    <t>best 9</t>
  </si>
  <si>
    <t>best 10</t>
  </si>
  <si>
    <t>overall průměr (protože já jednou chyběl)</t>
  </si>
  <si>
    <t>OpenGolfTour Indoor 2020 - 2021</t>
  </si>
  <si>
    <t>Rutterle Miroslav</t>
  </si>
  <si>
    <t>Truksa Vítězslav</t>
  </si>
  <si>
    <t>OpenGolfTour Indoor 2021 - 2022</t>
  </si>
  <si>
    <t>Best 9 scores</t>
  </si>
  <si>
    <t>Chaloupek Zdeněk</t>
  </si>
  <si>
    <t>Vršecký Jan</t>
  </si>
  <si>
    <t>Bareš Miroslav</t>
  </si>
  <si>
    <t>Šimůnek Jiří</t>
  </si>
  <si>
    <t>Vrátný Ondřej</t>
  </si>
  <si>
    <t>Plesník Tomáš</t>
  </si>
  <si>
    <t>Molnárová Monika</t>
  </si>
  <si>
    <t>HCP max 36</t>
  </si>
  <si>
    <t>Goetz Michal</t>
  </si>
  <si>
    <t>Koval Otto</t>
  </si>
  <si>
    <t>Paroulek Petr</t>
  </si>
  <si>
    <t>Wojdyla Martin</t>
  </si>
  <si>
    <t>Rutterle Miloslav</t>
  </si>
  <si>
    <t>Bruner Josef</t>
  </si>
  <si>
    <t>Mašková Jana</t>
  </si>
  <si>
    <t>Michal Petr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</si>
</sst>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0.0"/>
    <numFmt numFmtId="165" formatCode="_-* #,##0.0\ _K_č_-;\-* #,##0.0\ _K_č_-;_-* &quot;-&quot;??\ _K_č_-;_-@_-"/>
  </numFmts>
  <fonts count="7" x14ac:knownFonts="1">
    <font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81">
    <xf numFmtId="0" fontId="0" fillId="0" borderId="0" xfId="0"/>
    <xf numFmtId="14" fontId="0" fillId="0" borderId="0" xfId="0" applyNumberFormat="1"/>
    <xf numFmtId="0" fontId="0" fillId="0" borderId="1" xfId="0" applyBorder="1"/>
    <xf numFmtId="0" fontId="0" fillId="0" borderId="2" xfId="0" applyBorder="1"/>
    <xf numFmtId="14" fontId="0" fillId="0" borderId="3" xfId="0" applyNumberForma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14" fontId="0" fillId="0" borderId="0" xfId="0" applyNumberFormat="1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14" fontId="0" fillId="0" borderId="8" xfId="0" applyNumberFormat="1" applyBorder="1"/>
    <xf numFmtId="0" fontId="0" fillId="0" borderId="8" xfId="0" applyBorder="1"/>
    <xf numFmtId="0" fontId="0" fillId="0" borderId="9" xfId="0" applyBorder="1"/>
    <xf numFmtId="14" fontId="0" fillId="0" borderId="0" xfId="0" applyNumberFormat="1" applyFill="1" applyBorder="1"/>
    <xf numFmtId="14" fontId="0" fillId="0" borderId="3" xfId="0" applyNumberFormat="1" applyFill="1" applyBorder="1"/>
    <xf numFmtId="0" fontId="0" fillId="0" borderId="0" xfId="0" applyFill="1" applyBorder="1"/>
    <xf numFmtId="0" fontId="0" fillId="0" borderId="3" xfId="0" applyFill="1" applyBorder="1"/>
    <xf numFmtId="0" fontId="0" fillId="0" borderId="5" xfId="0" applyFill="1" applyBorder="1"/>
    <xf numFmtId="0" fontId="0" fillId="0" borderId="2" xfId="0" applyFill="1" applyBorder="1"/>
    <xf numFmtId="14" fontId="0" fillId="0" borderId="10" xfId="0" applyNumberFormat="1" applyBorder="1"/>
    <xf numFmtId="0" fontId="0" fillId="0" borderId="11" xfId="0" applyBorder="1" applyAlignment="1">
      <alignment wrapText="1"/>
    </xf>
    <xf numFmtId="0" fontId="0" fillId="0" borderId="1" xfId="0" applyFill="1" applyBorder="1"/>
    <xf numFmtId="0" fontId="0" fillId="0" borderId="10" xfId="0" applyBorder="1"/>
    <xf numFmtId="0" fontId="0" fillId="0" borderId="12" xfId="0" applyBorder="1"/>
    <xf numFmtId="0" fontId="0" fillId="0" borderId="12" xfId="0" applyFill="1" applyBorder="1" applyAlignment="1">
      <alignment wrapText="1"/>
    </xf>
    <xf numFmtId="0" fontId="0" fillId="2" borderId="1" xfId="0" applyFill="1" applyBorder="1"/>
    <xf numFmtId="0" fontId="0" fillId="0" borderId="5" xfId="0" applyFill="1" applyBorder="1"/>
    <xf numFmtId="0" fontId="0" fillId="0" borderId="0" xfId="0" applyFill="1" applyBorder="1"/>
    <xf numFmtId="0" fontId="0" fillId="0" borderId="6" xfId="0" applyFill="1" applyBorder="1"/>
    <xf numFmtId="0" fontId="0" fillId="0" borderId="7" xfId="0" applyFill="1" applyBorder="1"/>
    <xf numFmtId="14" fontId="0" fillId="0" borderId="8" xfId="0" applyNumberFormat="1" applyBorder="1"/>
    <xf numFmtId="14" fontId="0" fillId="0" borderId="8" xfId="0" applyNumberFormat="1" applyFill="1" applyBorder="1"/>
    <xf numFmtId="0" fontId="0" fillId="0" borderId="8" xfId="0" applyBorder="1"/>
    <xf numFmtId="0" fontId="0" fillId="0" borderId="8" xfId="0" applyFill="1" applyBorder="1"/>
    <xf numFmtId="0" fontId="0" fillId="0" borderId="9" xfId="0" applyFill="1" applyBorder="1"/>
    <xf numFmtId="0" fontId="0" fillId="0" borderId="2" xfId="0" applyFill="1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9" xfId="0" applyBorder="1"/>
    <xf numFmtId="14" fontId="0" fillId="0" borderId="3" xfId="0" applyNumberFormat="1" applyBorder="1"/>
    <xf numFmtId="0" fontId="2" fillId="0" borderId="0" xfId="0" applyFont="1"/>
    <xf numFmtId="164" fontId="0" fillId="0" borderId="0" xfId="0" applyNumberFormat="1" applyBorder="1"/>
    <xf numFmtId="0" fontId="0" fillId="3" borderId="1" xfId="0" applyFill="1" applyBorder="1"/>
    <xf numFmtId="0" fontId="0" fillId="3" borderId="0" xfId="0" applyFill="1" applyBorder="1"/>
    <xf numFmtId="164" fontId="0" fillId="0" borderId="6" xfId="0" applyNumberFormat="1" applyBorder="1"/>
    <xf numFmtId="0" fontId="2" fillId="4" borderId="12" xfId="0" applyFont="1" applyFill="1" applyBorder="1" applyAlignment="1">
      <alignment horizontal="center" vertical="center" wrapText="1"/>
    </xf>
    <xf numFmtId="2" fontId="0" fillId="0" borderId="0" xfId="0" applyNumberFormat="1" applyBorder="1"/>
    <xf numFmtId="0" fontId="0" fillId="0" borderId="1" xfId="0" applyBorder="1" applyAlignment="1">
      <alignment horizontal="center"/>
    </xf>
    <xf numFmtId="0" fontId="0" fillId="0" borderId="5" xfId="0" applyFill="1" applyBorder="1" applyAlignment="1">
      <alignment wrapText="1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Fill="1" applyBorder="1" applyAlignment="1">
      <alignment horizontal="center"/>
    </xf>
    <xf numFmtId="2" fontId="0" fillId="0" borderId="0" xfId="0" applyNumberFormat="1"/>
    <xf numFmtId="0" fontId="0" fillId="0" borderId="0" xfId="0" applyFill="1" applyBorder="1" applyAlignment="1">
      <alignment wrapText="1"/>
    </xf>
    <xf numFmtId="0" fontId="0" fillId="5" borderId="0" xfId="0" applyFill="1" applyBorder="1"/>
    <xf numFmtId="0" fontId="0" fillId="6" borderId="0" xfId="0" applyFill="1" applyBorder="1"/>
    <xf numFmtId="0" fontId="0" fillId="7" borderId="0" xfId="0" applyFill="1" applyBorder="1"/>
    <xf numFmtId="0" fontId="0" fillId="0" borderId="11" xfId="0" applyBorder="1"/>
    <xf numFmtId="0" fontId="0" fillId="0" borderId="11" xfId="0" applyFill="1" applyBorder="1" applyAlignment="1">
      <alignment wrapText="1"/>
    </xf>
    <xf numFmtId="164" fontId="0" fillId="0" borderId="1" xfId="0" applyNumberFormat="1" applyBorder="1"/>
    <xf numFmtId="0" fontId="0" fillId="0" borderId="11" xfId="0" applyFill="1" applyBorder="1"/>
    <xf numFmtId="164" fontId="0" fillId="0" borderId="1" xfId="0" applyNumberFormat="1" applyFill="1" applyBorder="1"/>
    <xf numFmtId="164" fontId="0" fillId="0" borderId="4" xfId="0" applyNumberFormat="1" applyBorder="1"/>
    <xf numFmtId="164" fontId="0" fillId="0" borderId="9" xfId="0" applyNumberFormat="1" applyBorder="1"/>
    <xf numFmtId="164" fontId="0" fillId="0" borderId="6" xfId="0" applyNumberFormat="1" applyFill="1" applyBorder="1"/>
    <xf numFmtId="164" fontId="0" fillId="0" borderId="9" xfId="0" applyNumberFormat="1" applyFill="1" applyBorder="1"/>
    <xf numFmtId="164" fontId="0" fillId="0" borderId="0" xfId="0" applyNumberFormat="1" applyFill="1" applyBorder="1"/>
    <xf numFmtId="164" fontId="0" fillId="0" borderId="3" xfId="0" applyNumberFormat="1" applyBorder="1"/>
    <xf numFmtId="164" fontId="0" fillId="0" borderId="8" xfId="0" applyNumberFormat="1" applyBorder="1"/>
    <xf numFmtId="1" fontId="0" fillId="0" borderId="1" xfId="0" applyNumberFormat="1" applyBorder="1"/>
    <xf numFmtId="164" fontId="0" fillId="0" borderId="3" xfId="0" applyNumberFormat="1" applyFill="1" applyBorder="1"/>
    <xf numFmtId="164" fontId="0" fillId="0" borderId="8" xfId="0" applyNumberFormat="1" applyFill="1" applyBorder="1"/>
    <xf numFmtId="164" fontId="0" fillId="0" borderId="0" xfId="0" applyNumberFormat="1"/>
    <xf numFmtId="0" fontId="0" fillId="0" borderId="0" xfId="0" applyFill="1"/>
    <xf numFmtId="165" fontId="0" fillId="0" borderId="0" xfId="1" applyNumberFormat="1" applyFont="1"/>
    <xf numFmtId="164" fontId="4" fillId="8" borderId="1" xfId="0" applyNumberFormat="1" applyFont="1" applyFill="1" applyBorder="1"/>
    <xf numFmtId="164" fontId="4" fillId="8" borderId="11" xfId="0" applyNumberFormat="1" applyFont="1" applyFill="1" applyBorder="1"/>
    <xf numFmtId="164" fontId="4" fillId="8" borderId="5" xfId="0" applyNumberFormat="1" applyFont="1" applyFill="1" applyBorder="1"/>
  </cellXfs>
  <cellStyles count="2">
    <cellStyle name="Čárka" xfId="1" builtinId="3"/>
    <cellStyle name="Normální" xfId="0" builtinId="0"/>
  </cellStyles>
  <dxfs count="6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</font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ont>
        <b/>
        <i val="0"/>
        <strike val="0"/>
      </font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</font>
      <fill>
        <gradientFill type="path" left="0.5" right="0.5" top="0.5" bottom="0.5">
          <stop position="0">
            <color theme="0"/>
          </stop>
          <stop position="1">
            <color theme="4"/>
          </stop>
        </gradient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7200B-A525-469A-B710-FEFEC7973907}">
  <dimension ref="A1:Z338"/>
  <sheetViews>
    <sheetView tabSelected="1" topLeftCell="C33" workbookViewId="0">
      <selection activeCell="U61" sqref="U61"/>
    </sheetView>
  </sheetViews>
  <sheetFormatPr defaultRowHeight="14.4" x14ac:dyDescent="0.3"/>
  <cols>
    <col min="1" max="1" width="5" customWidth="1"/>
    <col min="2" max="2" width="19.6640625" customWidth="1"/>
    <col min="3" max="3" width="13.44140625" customWidth="1"/>
    <col min="4" max="4" width="12.21875" customWidth="1"/>
    <col min="5" max="5" width="11.44140625" customWidth="1"/>
    <col min="6" max="8" width="10.109375" bestFit="1" customWidth="1"/>
    <col min="9" max="10" width="9.109375" bestFit="1" customWidth="1"/>
    <col min="11" max="11" width="9.109375" customWidth="1"/>
    <col min="12" max="13" width="9.109375" bestFit="1" customWidth="1"/>
    <col min="14" max="14" width="9" customWidth="1"/>
    <col min="15" max="15" width="9.109375" customWidth="1"/>
    <col min="16" max="17" width="9.109375" bestFit="1" customWidth="1"/>
    <col min="18" max="19" width="9.109375" customWidth="1"/>
    <col min="20" max="20" width="9.44140625" customWidth="1"/>
    <col min="21" max="21" width="9.5546875" customWidth="1"/>
    <col min="24" max="25" width="3.44140625" hidden="1" customWidth="1"/>
    <col min="26" max="26" width="19" hidden="1" customWidth="1"/>
  </cols>
  <sheetData>
    <row r="1" spans="1:26" x14ac:dyDescent="0.3">
      <c r="A1" s="43" t="s">
        <v>10</v>
      </c>
      <c r="B1" s="43"/>
      <c r="C1" s="43"/>
      <c r="D1" s="43" t="s">
        <v>114</v>
      </c>
    </row>
    <row r="3" spans="1:26" x14ac:dyDescent="0.3">
      <c r="B3" s="24" t="s">
        <v>23</v>
      </c>
      <c r="C3" s="24" t="s">
        <v>0</v>
      </c>
      <c r="D3" s="21">
        <v>44521</v>
      </c>
      <c r="E3" s="21">
        <v>44528</v>
      </c>
      <c r="F3" s="21">
        <v>44535</v>
      </c>
      <c r="G3" s="21">
        <v>44542</v>
      </c>
      <c r="H3" s="21">
        <v>44549</v>
      </c>
      <c r="I3" s="21">
        <v>44563</v>
      </c>
      <c r="J3" s="21">
        <v>44570</v>
      </c>
      <c r="K3" s="21">
        <v>44577</v>
      </c>
      <c r="L3" s="21">
        <v>44584</v>
      </c>
      <c r="M3" s="21">
        <v>44591</v>
      </c>
      <c r="N3" s="21">
        <v>44598</v>
      </c>
      <c r="O3" s="21">
        <v>44605</v>
      </c>
      <c r="P3" s="21">
        <v>44612</v>
      </c>
      <c r="Q3" s="21">
        <v>44619</v>
      </c>
      <c r="R3" s="21">
        <v>44626</v>
      </c>
      <c r="S3" s="21">
        <v>44633</v>
      </c>
      <c r="T3" s="21">
        <v>44640</v>
      </c>
      <c r="U3" s="24"/>
    </row>
    <row r="4" spans="1:26" ht="43.2" x14ac:dyDescent="0.3">
      <c r="B4" s="25" t="s">
        <v>24</v>
      </c>
      <c r="C4" s="60"/>
      <c r="D4" s="22" t="s">
        <v>16</v>
      </c>
      <c r="E4" s="22" t="s">
        <v>28</v>
      </c>
      <c r="F4" s="26" t="s">
        <v>18</v>
      </c>
      <c r="G4" s="22" t="s">
        <v>33</v>
      </c>
      <c r="H4" s="61" t="s">
        <v>21</v>
      </c>
      <c r="I4" s="26" t="s">
        <v>27</v>
      </c>
      <c r="J4" s="22" t="s">
        <v>54</v>
      </c>
      <c r="K4" s="26" t="s">
        <v>26</v>
      </c>
      <c r="L4" s="26" t="s">
        <v>25</v>
      </c>
      <c r="M4" s="26" t="s">
        <v>22</v>
      </c>
      <c r="N4" s="26" t="s">
        <v>82</v>
      </c>
      <c r="O4" s="22" t="s">
        <v>20</v>
      </c>
      <c r="P4" s="26" t="s">
        <v>104</v>
      </c>
      <c r="Q4" s="26" t="s">
        <v>17</v>
      </c>
      <c r="R4" s="26" t="s">
        <v>13</v>
      </c>
      <c r="S4" s="26" t="s">
        <v>19</v>
      </c>
      <c r="T4" s="26" t="s">
        <v>16</v>
      </c>
      <c r="U4" s="48" t="s">
        <v>115</v>
      </c>
      <c r="V4" s="56" t="s">
        <v>66</v>
      </c>
      <c r="X4" s="56" t="s">
        <v>108</v>
      </c>
      <c r="Y4" s="56" t="s">
        <v>109</v>
      </c>
      <c r="Z4" s="56" t="s">
        <v>110</v>
      </c>
    </row>
    <row r="5" spans="1:26" x14ac:dyDescent="0.3">
      <c r="B5" s="2" t="s">
        <v>14</v>
      </c>
      <c r="C5" s="78">
        <v>9.9</v>
      </c>
      <c r="D5" s="2">
        <f>I66</f>
        <v>-3</v>
      </c>
      <c r="E5" s="2">
        <f>I83</f>
        <v>-4</v>
      </c>
      <c r="F5" s="2">
        <f>I102</f>
        <v>-3</v>
      </c>
      <c r="G5" s="2">
        <f>I125</f>
        <v>-8</v>
      </c>
      <c r="H5" s="2">
        <f>VLOOKUP(B5,$B$144:$J$158,8,FALSE)</f>
        <v>2</v>
      </c>
      <c r="I5" s="2">
        <f t="shared" ref="I5:I10" si="0">VLOOKUP(B5,$B$159:$J$179,8,FALSE)</f>
        <v>-4</v>
      </c>
      <c r="J5" s="2">
        <f>VLOOKUP(B5,$B$180:$J$197,8,FALSE)</f>
        <v>-4</v>
      </c>
      <c r="K5" s="2">
        <f>VLOOKUP(B5,$B$198:$J$215,8,FALSE)</f>
        <v>-1</v>
      </c>
      <c r="L5" s="2">
        <f>VLOOKUP(B5,$B$216:$J$231,8,FALSE)</f>
        <v>4</v>
      </c>
      <c r="M5" s="2">
        <f>VLOOKUP(B5,$B$232:$J$250,8,FALSE)</f>
        <v>-5</v>
      </c>
      <c r="N5" s="2">
        <f>VLOOKUP(B5,$B$251:$J$264,8,FALSE)</f>
        <v>-1</v>
      </c>
      <c r="O5" s="2">
        <f>VLOOKUP(B5,$B$265:$J$281,8,FALSE)</f>
        <v>-4</v>
      </c>
      <c r="P5" s="2">
        <f>VLOOKUP(B5,$B$282:$J$290,8,FALSE)</f>
        <v>5</v>
      </c>
      <c r="Q5" s="2">
        <f>VLOOKUP(B5,$B$291:$J$302,8,FALSE)</f>
        <v>-14</v>
      </c>
      <c r="R5" s="2">
        <f>VLOOKUP(B5,$B$303:$J$317,8,FALSE)</f>
        <v>-2</v>
      </c>
      <c r="S5" s="2">
        <f>VLOOKUP(B5,$B$318:$J$327,8,FALSE)</f>
        <v>-3</v>
      </c>
      <c r="T5" s="2">
        <f>VLOOKUP(B5,$B$328:$J$338,8,FALSE)</f>
        <v>-6</v>
      </c>
      <c r="U5" s="27">
        <f>SUM(LARGE(D5:T5,1))+SUM(LARGE(D5:T5,2))+SUM(LARGE(D5:T5,3))+SUM(LARGE(D5:T5,4))+SUM(LARGE(D5:T5,5))+SUM(LARGE(D5:T5,6))+SUM(LARGE(D5:T5,7))+SUM(LARGE(D5:T5,8))+SUM(LARGE(D5:T5,9))</f>
        <v>-2</v>
      </c>
      <c r="V5" s="9">
        <f>RANK(U5,($U$5:$U$10,$U$12:$U$13,$U$15:$U$18,$U$20,$U$32,$U$47,$U$52))</f>
        <v>8</v>
      </c>
    </row>
    <row r="6" spans="1:26" x14ac:dyDescent="0.3">
      <c r="B6" s="2" t="s">
        <v>15</v>
      </c>
      <c r="C6" s="78">
        <v>6.4</v>
      </c>
      <c r="D6" s="2">
        <f>I67</f>
        <v>2</v>
      </c>
      <c r="E6" s="2">
        <f t="shared" ref="E6:E10" si="1">I84</f>
        <v>2</v>
      </c>
      <c r="F6" s="2">
        <f t="shared" ref="F6:F10" si="2">I103</f>
        <v>-6</v>
      </c>
      <c r="G6" s="2">
        <f t="shared" ref="G6:G10" si="3">I126</f>
        <v>-3</v>
      </c>
      <c r="H6" s="2">
        <f>VLOOKUP(B6,$B$144:$J$158,8,FALSE)</f>
        <v>-3</v>
      </c>
      <c r="I6" s="2">
        <f t="shared" si="0"/>
        <v>-5</v>
      </c>
      <c r="J6" s="2">
        <f>VLOOKUP(B6,$B$180:$J$197,8,FALSE)</f>
        <v>-5</v>
      </c>
      <c r="K6" s="2">
        <f>VLOOKUP(B6,$B$198:$J$215,8,FALSE)</f>
        <v>0</v>
      </c>
      <c r="L6" s="2"/>
      <c r="M6" s="2">
        <f t="shared" ref="M6:M57" si="4">VLOOKUP(B6,$B$232:$J$250,8,FALSE)</f>
        <v>2</v>
      </c>
      <c r="N6" s="2">
        <f t="shared" ref="N6:N53" si="5">VLOOKUP(B6,$B$251:$J$264,8,FALSE)</f>
        <v>2</v>
      </c>
      <c r="O6" s="2">
        <f t="shared" ref="O6:O52" si="6">VLOOKUP(B6,$B$265:$J$281,8,FALSE)</f>
        <v>3</v>
      </c>
      <c r="P6" s="2">
        <f t="shared" ref="P6:P52" si="7">VLOOKUP(B6,$B$282:$J$290,8,FALSE)</f>
        <v>1</v>
      </c>
      <c r="Q6" s="2"/>
      <c r="R6" s="2">
        <f t="shared" ref="R6:R52" si="8">VLOOKUP(B6,$B$303:$J$317,8,FALSE)</f>
        <v>-12</v>
      </c>
      <c r="S6" s="2">
        <f t="shared" ref="S6:S52" si="9">VLOOKUP(B6,$B$318:$J$327,8,FALSE)</f>
        <v>-9</v>
      </c>
      <c r="T6" s="2"/>
      <c r="U6" s="27">
        <f t="shared" ref="U6:U52" si="10">SUM(LARGE(D6:T6,1))+SUM(LARGE(D6:T6,2))+SUM(LARGE(D6:T6,3))+SUM(LARGE(D6:T6,4))+SUM(LARGE(D6:T6,5))+SUM(LARGE(D6:T6,6))+SUM(LARGE(D6:T6,7))+SUM(LARGE(D6:T6,8))+SUM(LARGE(D6:T6,9))</f>
        <v>6</v>
      </c>
      <c r="V6" s="9">
        <f>RANK(U6,($U$5:$U$10,$U$12:$U$13,$U$15:$U$18,$U$20,$U$32,$U$47,$U$52))</f>
        <v>6</v>
      </c>
    </row>
    <row r="7" spans="1:26" x14ac:dyDescent="0.3">
      <c r="B7" s="2" t="s">
        <v>35</v>
      </c>
      <c r="C7" s="78">
        <v>4.5</v>
      </c>
      <c r="D7" s="2">
        <f t="shared" ref="D7:D10" si="11">I68</f>
        <v>3</v>
      </c>
      <c r="E7" s="2">
        <f t="shared" si="1"/>
        <v>-4</v>
      </c>
      <c r="F7" s="2">
        <f t="shared" si="2"/>
        <v>-4</v>
      </c>
      <c r="G7" s="2">
        <f t="shared" si="3"/>
        <v>-14</v>
      </c>
      <c r="H7" s="2"/>
      <c r="I7" s="2">
        <f t="shared" si="0"/>
        <v>0</v>
      </c>
      <c r="J7" s="2">
        <f>VLOOKUP(B7,$B$180:$J$197,8,FALSE)</f>
        <v>-1</v>
      </c>
      <c r="K7" s="2"/>
      <c r="L7" s="2"/>
      <c r="M7" s="2">
        <f t="shared" si="4"/>
        <v>4</v>
      </c>
      <c r="N7" s="2">
        <f t="shared" si="5"/>
        <v>-3</v>
      </c>
      <c r="O7" s="2">
        <f t="shared" si="6"/>
        <v>3</v>
      </c>
      <c r="P7" s="2">
        <f t="shared" si="7"/>
        <v>1</v>
      </c>
      <c r="Q7" s="2"/>
      <c r="R7" s="2">
        <f t="shared" si="8"/>
        <v>-5</v>
      </c>
      <c r="S7" s="2"/>
      <c r="T7" s="2">
        <f t="shared" ref="T6:T62" si="12">VLOOKUP(B7,$B$328:$J$338,8,FALSE)</f>
        <v>6</v>
      </c>
      <c r="U7" s="27">
        <f t="shared" si="10"/>
        <v>9</v>
      </c>
      <c r="V7" s="9">
        <f>RANK(U7,($U$5:$U$10,$U$12:$U$13,$U$15:$U$18,$U$20,$U$32,$U$47,$U$52))</f>
        <v>5</v>
      </c>
    </row>
    <row r="8" spans="1:26" x14ac:dyDescent="0.3">
      <c r="B8" s="23" t="s">
        <v>36</v>
      </c>
      <c r="C8" s="78">
        <v>8.3000000000000007</v>
      </c>
      <c r="D8" s="2">
        <f t="shared" si="11"/>
        <v>7</v>
      </c>
      <c r="E8" s="2">
        <f t="shared" si="1"/>
        <v>0</v>
      </c>
      <c r="F8" s="2">
        <f t="shared" si="2"/>
        <v>2</v>
      </c>
      <c r="G8" s="2">
        <f t="shared" si="3"/>
        <v>-7</v>
      </c>
      <c r="H8" s="2">
        <f>VLOOKUP(B8,$B$144:$J$158,8,FALSE)</f>
        <v>-3</v>
      </c>
      <c r="I8" s="2">
        <f t="shared" si="0"/>
        <v>-1</v>
      </c>
      <c r="J8" s="2">
        <f>VLOOKUP(B8,$B$180:$J$197,8,FALSE)</f>
        <v>0</v>
      </c>
      <c r="K8" s="2">
        <f>VLOOKUP(B8,$B$198:$J$215,8,FALSE)</f>
        <v>4</v>
      </c>
      <c r="L8" s="2">
        <f t="shared" ref="L8:L60" si="13">VLOOKUP(B8,$B$216:$J$231,8,FALSE)</f>
        <v>-4</v>
      </c>
      <c r="M8" s="2" t="str">
        <f t="shared" si="4"/>
        <v>N/A</v>
      </c>
      <c r="N8" s="2"/>
      <c r="O8" s="2"/>
      <c r="P8" s="2"/>
      <c r="Q8" s="2">
        <f t="shared" ref="Q8:Q52" si="14">VLOOKUP(B8,$B$291:$J$302,8,FALSE)</f>
        <v>-8</v>
      </c>
      <c r="R8" s="2">
        <f t="shared" si="8"/>
        <v>-1</v>
      </c>
      <c r="S8" s="2"/>
      <c r="T8" s="2"/>
      <c r="U8" s="27">
        <f t="shared" si="10"/>
        <v>4</v>
      </c>
      <c r="V8" s="9">
        <f>RANK(U8,($U$5:$U$10,$U$12:$U$13,$U$15:$U$18,$U$20,$U$32,$U$47,$U$52))</f>
        <v>7</v>
      </c>
      <c r="X8">
        <f>SUM(LARGE(D8:T8,1))+SUM(LARGE(D8:T8,2))+SUM(LARGE(D8:T8,3))+SUM(LARGE(D8:T8,4))+SUM(LARGE(D8:T8,5))+SUM(LARGE(D8:T8,6))+SUM(LARGE(D8:T8,7))+SUM(LARGE(D8:T8,8))+SUM(LARGE(D8:T8,9))</f>
        <v>4</v>
      </c>
      <c r="Y8">
        <f>SUM(LARGE(D8:T8,1))+SUM(LARGE(D8:T8,2))+SUM(LARGE(D8:T8,3))+SUM(LARGE(D8:T8,4))+SUM(LARGE(D8:T8,5))+SUM(LARGE(D8:T8,6))+SUM(LARGE(D8:T8,7))+SUM(LARGE(D8:T8,8))+SUM(LARGE(D8:T8,9))+SUM(LARGE(D8:T8,10))</f>
        <v>-3</v>
      </c>
      <c r="Z8">
        <f>AVERAGE(D8:T8)</f>
        <v>-1</v>
      </c>
    </row>
    <row r="9" spans="1:26" x14ac:dyDescent="0.3">
      <c r="B9" s="23" t="s">
        <v>37</v>
      </c>
      <c r="C9" s="79">
        <v>19.100000000000001</v>
      </c>
      <c r="D9" s="2">
        <f t="shared" si="11"/>
        <v>2</v>
      </c>
      <c r="E9" s="2">
        <f t="shared" si="1"/>
        <v>-1</v>
      </c>
      <c r="F9" s="2">
        <f t="shared" si="2"/>
        <v>5</v>
      </c>
      <c r="G9" s="2">
        <f t="shared" si="3"/>
        <v>0</v>
      </c>
      <c r="H9" s="2">
        <f>VLOOKUP(B9,$B$144:$J$158,8,FALSE)</f>
        <v>-2</v>
      </c>
      <c r="I9" s="2">
        <f t="shared" si="0"/>
        <v>2</v>
      </c>
      <c r="J9" s="2"/>
      <c r="K9" s="2"/>
      <c r="L9" s="2">
        <f t="shared" si="13"/>
        <v>3</v>
      </c>
      <c r="M9" s="2">
        <f t="shared" si="4"/>
        <v>1</v>
      </c>
      <c r="N9" s="2">
        <f t="shared" si="5"/>
        <v>4</v>
      </c>
      <c r="O9" s="2">
        <f t="shared" si="6"/>
        <v>-3</v>
      </c>
      <c r="P9" s="2">
        <f t="shared" si="7"/>
        <v>-8</v>
      </c>
      <c r="Q9" s="2">
        <f t="shared" si="14"/>
        <v>-3</v>
      </c>
      <c r="R9" s="2">
        <f t="shared" si="8"/>
        <v>0</v>
      </c>
      <c r="S9" s="2"/>
      <c r="T9" s="2">
        <f t="shared" si="12"/>
        <v>-3</v>
      </c>
      <c r="U9" s="27">
        <f t="shared" si="10"/>
        <v>16</v>
      </c>
      <c r="V9" s="9">
        <f>RANK(U9,($U$5:$U$10,$U$12:$U$13,$U$15:$U$18,$U$20,$U$32,$U$47,$U$52))</f>
        <v>3</v>
      </c>
      <c r="X9">
        <f>SUM(LARGE(D9:T9,1))+SUM(LARGE(D9:T9,2))+SUM(LARGE(D9:T9,3))+SUM(LARGE(D9:T9,4))+SUM(LARGE(D9:T9,5))+SUM(LARGE(D9:T9,6))+SUM(LARGE(D9:T9,7))+SUM(LARGE(D9:T9,8))+SUM(LARGE(D9:T9,9))</f>
        <v>16</v>
      </c>
      <c r="Y9">
        <f>SUM(LARGE(D9:T9,1))+SUM(LARGE(D9:T9,2))+SUM(LARGE(D9:T9,3))+SUM(LARGE(D9:T9,4))+SUM(LARGE(D9:T9,5))+SUM(LARGE(D9:T9,6))+SUM(LARGE(D9:T9,7))+SUM(LARGE(D9:T9,8))+SUM(LARGE(D9:T9,9))+SUM(LARGE(D9:T9,10))</f>
        <v>14</v>
      </c>
      <c r="Z9">
        <f>AVERAGE(D9:T9)</f>
        <v>-0.21428571428571427</v>
      </c>
    </row>
    <row r="10" spans="1:26" x14ac:dyDescent="0.3">
      <c r="B10" s="23" t="s">
        <v>8</v>
      </c>
      <c r="C10" s="78">
        <v>13.6</v>
      </c>
      <c r="D10" s="2">
        <f t="shared" si="11"/>
        <v>6</v>
      </c>
      <c r="E10" s="2">
        <f t="shared" si="1"/>
        <v>-1</v>
      </c>
      <c r="F10" s="2">
        <f t="shared" si="2"/>
        <v>3</v>
      </c>
      <c r="G10" s="2">
        <f t="shared" si="3"/>
        <v>-1</v>
      </c>
      <c r="H10" s="2">
        <f>VLOOKUP(B10,$B$144:$J$158,8,FALSE)</f>
        <v>-6</v>
      </c>
      <c r="I10" s="2">
        <f t="shared" si="0"/>
        <v>-1</v>
      </c>
      <c r="J10" s="2">
        <f>VLOOKUP(B10,$B$180:$J$197,8,FALSE)</f>
        <v>-2</v>
      </c>
      <c r="K10" s="2">
        <f>VLOOKUP(B10,$B$198:$J$215,8,FALSE)</f>
        <v>2</v>
      </c>
      <c r="L10" s="2">
        <f t="shared" si="13"/>
        <v>0</v>
      </c>
      <c r="M10" s="2">
        <f t="shared" si="4"/>
        <v>-2</v>
      </c>
      <c r="N10" s="2">
        <f t="shared" si="5"/>
        <v>3</v>
      </c>
      <c r="O10" s="2">
        <f t="shared" si="6"/>
        <v>-4</v>
      </c>
      <c r="P10" s="2">
        <f t="shared" si="7"/>
        <v>2</v>
      </c>
      <c r="Q10" s="2">
        <f t="shared" si="14"/>
        <v>-6</v>
      </c>
      <c r="R10" s="2">
        <f t="shared" si="8"/>
        <v>0</v>
      </c>
      <c r="S10" s="2"/>
      <c r="T10" s="2">
        <f t="shared" si="12"/>
        <v>3</v>
      </c>
      <c r="U10" s="27">
        <f t="shared" si="10"/>
        <v>18</v>
      </c>
      <c r="V10" s="9">
        <f>RANK(U10,($U$5:$U$10,$U$12:$U$13,$U$15:$U$18,$U$20,$U$32,$U$47,$U$52))</f>
        <v>2</v>
      </c>
      <c r="X10">
        <f>SUM(LARGE(D10:T10,1))+SUM(LARGE(D10:T10,2))+SUM(LARGE(D10:T10,3))+SUM(LARGE(D10:T10,4))+SUM(LARGE(D10:T10,5))+SUM(LARGE(D10:T10,6))+SUM(LARGE(D10:T10,7))+SUM(LARGE(D10:T10,8))+SUM(LARGE(D10:T10,9))</f>
        <v>18</v>
      </c>
      <c r="Y10">
        <f>SUM(LARGE(D10:T10,1))+SUM(LARGE(D10:T10,2))+SUM(LARGE(D10:T10,3))+SUM(LARGE(D10:T10,4))+SUM(LARGE(D10:T10,5))+SUM(LARGE(D10:T10,6))+SUM(LARGE(D10:T10,7))+SUM(LARGE(D10:T10,8))+SUM(LARGE(D10:T10,9))+SUM(LARGE(D10:T10,10))</f>
        <v>17</v>
      </c>
      <c r="Z10">
        <f>AVERAGE(D10:T10)</f>
        <v>-0.25</v>
      </c>
    </row>
    <row r="11" spans="1:26" x14ac:dyDescent="0.3">
      <c r="B11" s="23" t="s">
        <v>38</v>
      </c>
      <c r="C11" s="78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7"/>
      <c r="V11" s="9"/>
    </row>
    <row r="12" spans="1:26" x14ac:dyDescent="0.3">
      <c r="B12" s="2" t="s">
        <v>12</v>
      </c>
      <c r="C12" s="78">
        <v>17.600000000000001</v>
      </c>
      <c r="D12" s="2"/>
      <c r="E12" s="2">
        <f>I101</f>
        <v>-13</v>
      </c>
      <c r="F12" s="2">
        <f>I118</f>
        <v>-6</v>
      </c>
      <c r="G12" s="2">
        <f>I139</f>
        <v>-9</v>
      </c>
      <c r="H12" s="2">
        <f>VLOOKUP(B12,$B$144:$J$158,8,FALSE)</f>
        <v>-7</v>
      </c>
      <c r="I12" s="2">
        <f>VLOOKUP(B12,$B$159:$J$179,8,FALSE)</f>
        <v>-12</v>
      </c>
      <c r="J12" s="2">
        <f>VLOOKUP(B12,$B$180:$J$197,8,FALSE)</f>
        <v>-10</v>
      </c>
      <c r="K12" s="2"/>
      <c r="L12" s="2">
        <f t="shared" si="13"/>
        <v>-6</v>
      </c>
      <c r="M12" s="2">
        <f t="shared" si="4"/>
        <v>-3</v>
      </c>
      <c r="N12" s="2">
        <f t="shared" si="5"/>
        <v>-10</v>
      </c>
      <c r="O12" s="2"/>
      <c r="P12" s="2"/>
      <c r="Q12" s="2">
        <f t="shared" si="14"/>
        <v>-3</v>
      </c>
      <c r="R12" s="2">
        <f t="shared" si="8"/>
        <v>-2</v>
      </c>
      <c r="S12" s="2">
        <f t="shared" si="9"/>
        <v>-4</v>
      </c>
      <c r="T12" s="2"/>
      <c r="U12" s="27">
        <f t="shared" si="10"/>
        <v>-50</v>
      </c>
      <c r="V12" s="9">
        <f>RANK(U12,($U$5:$U$10,$U$12:$U$13,$U$15:$U$18,$U$20,$U$32,$U$47,$U$52))</f>
        <v>12</v>
      </c>
    </row>
    <row r="13" spans="1:26" x14ac:dyDescent="0.3">
      <c r="B13" s="23" t="s">
        <v>40</v>
      </c>
      <c r="C13" s="78">
        <v>15.7</v>
      </c>
      <c r="D13" s="2">
        <f>I72</f>
        <v>-14</v>
      </c>
      <c r="E13" s="2">
        <f>I89</f>
        <v>-9</v>
      </c>
      <c r="F13" s="2">
        <f>I108</f>
        <v>-12</v>
      </c>
      <c r="G13" s="2">
        <f>I131</f>
        <v>-9</v>
      </c>
      <c r="H13" s="2">
        <f>VLOOKUP(B13,$B$144:$J$158,8,FALSE)</f>
        <v>-13</v>
      </c>
      <c r="I13" s="2">
        <f>VLOOKUP(B13,$B$159:$J$179,8,FALSE)</f>
        <v>-11</v>
      </c>
      <c r="J13" s="2">
        <f>VLOOKUP(B13,$B$180:$J$197,8,FALSE)</f>
        <v>-4</v>
      </c>
      <c r="K13" s="2">
        <f>VLOOKUP(B13,$B$198:$J$215,8,FALSE)</f>
        <v>-17</v>
      </c>
      <c r="L13" s="2">
        <f t="shared" si="13"/>
        <v>-17</v>
      </c>
      <c r="M13" s="2">
        <f t="shared" si="4"/>
        <v>2</v>
      </c>
      <c r="N13" s="2"/>
      <c r="O13" s="2">
        <f t="shared" si="6"/>
        <v>-10</v>
      </c>
      <c r="P13" s="2"/>
      <c r="Q13" s="2">
        <f t="shared" si="14"/>
        <v>-14</v>
      </c>
      <c r="R13" s="2"/>
      <c r="S13" s="2"/>
      <c r="T13" s="2"/>
      <c r="U13" s="27">
        <f t="shared" si="10"/>
        <v>-80</v>
      </c>
      <c r="V13" s="9">
        <f>RANK(U13,($U$5:$U$10,$U$12:$U$13,$U$15:$U$18,$U$20,$U$32,$U$47,$U$52))</f>
        <v>14</v>
      </c>
    </row>
    <row r="14" spans="1:26" x14ac:dyDescent="0.3">
      <c r="B14" s="23" t="s">
        <v>41</v>
      </c>
      <c r="C14" s="78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7"/>
      <c r="V14" s="9"/>
    </row>
    <row r="15" spans="1:26" x14ac:dyDescent="0.3">
      <c r="A15" t="s">
        <v>95</v>
      </c>
      <c r="B15" s="23" t="s">
        <v>60</v>
      </c>
      <c r="C15" s="78">
        <v>12.1</v>
      </c>
      <c r="D15" s="2">
        <f>I73</f>
        <v>-2</v>
      </c>
      <c r="E15" s="2">
        <f>I90</f>
        <v>0</v>
      </c>
      <c r="F15" s="2"/>
      <c r="G15" s="2">
        <f>I143</f>
        <v>2</v>
      </c>
      <c r="H15" s="2">
        <f>VLOOKUP(B15,$B$144:$J$158,8,FALSE)</f>
        <v>1</v>
      </c>
      <c r="I15" s="2">
        <f>VLOOKUP(B15,$B$159:$J$179,8,FALSE)</f>
        <v>-4</v>
      </c>
      <c r="J15" s="2">
        <f>VLOOKUP(B15,$B$180:$J$197,8,FALSE)</f>
        <v>-3</v>
      </c>
      <c r="K15" s="2">
        <f>VLOOKUP(B15,$B$198:$J$215,8,FALSE)</f>
        <v>4</v>
      </c>
      <c r="L15" s="2"/>
      <c r="M15" s="2">
        <f t="shared" si="4"/>
        <v>1</v>
      </c>
      <c r="N15" s="2">
        <f t="shared" si="5"/>
        <v>0</v>
      </c>
      <c r="O15" s="2">
        <f t="shared" si="6"/>
        <v>3</v>
      </c>
      <c r="P15" s="2">
        <f t="shared" si="7"/>
        <v>2</v>
      </c>
      <c r="Q15" s="2"/>
      <c r="R15" s="2">
        <f t="shared" si="8"/>
        <v>-5</v>
      </c>
      <c r="S15" s="2">
        <f t="shared" si="9"/>
        <v>-3</v>
      </c>
      <c r="T15" s="2">
        <f t="shared" si="12"/>
        <v>-5</v>
      </c>
      <c r="U15" s="27">
        <f t="shared" si="10"/>
        <v>11</v>
      </c>
      <c r="V15" s="9">
        <f>RANK(U15,($U$5:$U$10,$U$12:$U$13,$U$15:$U$18,$U$20,$U$32,$U$47,$U$52))</f>
        <v>4</v>
      </c>
    </row>
    <row r="16" spans="1:26" x14ac:dyDescent="0.3">
      <c r="B16" s="23" t="s">
        <v>83</v>
      </c>
      <c r="C16" s="78">
        <v>17</v>
      </c>
      <c r="D16" s="2">
        <f t="shared" ref="D16:D18" si="15">I74</f>
        <v>-8</v>
      </c>
      <c r="E16" s="2">
        <f t="shared" ref="E16" si="16">I91</f>
        <v>-8</v>
      </c>
      <c r="F16" s="2">
        <f>I109</f>
        <v>-3</v>
      </c>
      <c r="G16" s="2">
        <f>I132</f>
        <v>-4</v>
      </c>
      <c r="H16" s="2">
        <f>VLOOKUP(B16,$B$144:$J$158,8,FALSE)</f>
        <v>-5</v>
      </c>
      <c r="I16" s="2">
        <f>VLOOKUP(B16,$B$159:$J$179,8,FALSE)</f>
        <v>-18</v>
      </c>
      <c r="J16" s="2" t="str">
        <f>VLOOKUP(B16,$B$180:$J$197,8,FALSE)</f>
        <v>N/A</v>
      </c>
      <c r="K16" s="2">
        <f>VLOOKUP(B16,$B$198:$J$215,8,FALSE)</f>
        <v>-2</v>
      </c>
      <c r="L16" s="2"/>
      <c r="M16" s="2">
        <f t="shared" si="4"/>
        <v>6</v>
      </c>
      <c r="N16" s="2">
        <f t="shared" si="5"/>
        <v>-3</v>
      </c>
      <c r="O16" s="2">
        <f t="shared" si="6"/>
        <v>-1</v>
      </c>
      <c r="P16" s="2">
        <f t="shared" si="7"/>
        <v>-5</v>
      </c>
      <c r="Q16" s="2"/>
      <c r="R16" s="2">
        <f t="shared" si="8"/>
        <v>-6</v>
      </c>
      <c r="S16" s="2">
        <f t="shared" si="9"/>
        <v>2</v>
      </c>
      <c r="T16" s="2">
        <f t="shared" si="12"/>
        <v>-4</v>
      </c>
      <c r="U16" s="27">
        <f t="shared" si="10"/>
        <v>-14</v>
      </c>
      <c r="V16" s="9">
        <f>RANK(U16,($U$5:$U$10,$U$12:$U$13,$U$15:$U$18,$U$20,$U$32,$U$47,$U$52))</f>
        <v>10</v>
      </c>
    </row>
    <row r="17" spans="1:22" x14ac:dyDescent="0.3">
      <c r="B17" s="23" t="s">
        <v>43</v>
      </c>
      <c r="C17" s="78">
        <v>21.4</v>
      </c>
      <c r="D17" s="2">
        <f t="shared" si="15"/>
        <v>-29</v>
      </c>
      <c r="E17" s="2"/>
      <c r="F17" s="2">
        <f>I122</f>
        <v>-15</v>
      </c>
      <c r="G17" s="2">
        <f>I142</f>
        <v>-2</v>
      </c>
      <c r="H17" s="2">
        <f>VLOOKUP(B17,$B$144:$J$158,8,FALSE)</f>
        <v>-13</v>
      </c>
      <c r="I17" s="2">
        <f>VLOOKUP(B17,$B$159:$J$179,8,FALSE)</f>
        <v>5</v>
      </c>
      <c r="J17" s="2">
        <f>VLOOKUP(B17,$B$180:$J$197,8,FALSE)</f>
        <v>-3</v>
      </c>
      <c r="K17" s="2">
        <f>VLOOKUP(B17,$B$198:$J$215,8,FALSE)</f>
        <v>-8</v>
      </c>
      <c r="L17" s="2">
        <f t="shared" si="13"/>
        <v>2</v>
      </c>
      <c r="M17" s="2">
        <f t="shared" si="4"/>
        <v>-7</v>
      </c>
      <c r="N17" s="2">
        <f t="shared" si="5"/>
        <v>2</v>
      </c>
      <c r="O17" s="2">
        <f t="shared" si="6"/>
        <v>-16</v>
      </c>
      <c r="P17" s="2"/>
      <c r="Q17" s="2">
        <f t="shared" si="14"/>
        <v>-12</v>
      </c>
      <c r="R17" s="2">
        <f t="shared" si="8"/>
        <v>-6</v>
      </c>
      <c r="S17" s="2">
        <f t="shared" si="9"/>
        <v>0</v>
      </c>
      <c r="T17" s="2">
        <f t="shared" si="12"/>
        <v>-8</v>
      </c>
      <c r="U17" s="27">
        <f t="shared" si="10"/>
        <v>-17</v>
      </c>
      <c r="V17" s="9">
        <f>RANK(U17,($U$5:$U$10,$U$12:$U$13,$U$15:$U$18,$U$20,$U$32,$U$47,$U$52))</f>
        <v>11</v>
      </c>
    </row>
    <row r="18" spans="1:22" x14ac:dyDescent="0.3">
      <c r="B18" s="2" t="s">
        <v>30</v>
      </c>
      <c r="C18" s="78">
        <v>13</v>
      </c>
      <c r="D18" s="2">
        <f t="shared" si="15"/>
        <v>-5</v>
      </c>
      <c r="E18" s="2">
        <f>I92</f>
        <v>0</v>
      </c>
      <c r="F18" s="2">
        <f>I110</f>
        <v>-2</v>
      </c>
      <c r="G18" s="2">
        <f>I133</f>
        <v>-6</v>
      </c>
      <c r="H18" s="2">
        <f>VLOOKUP(B18,$B$144:$J$158,8,FALSE)</f>
        <v>-2</v>
      </c>
      <c r="I18" s="2">
        <f>VLOOKUP(B18,$B$159:$J$179,8,FALSE)</f>
        <v>-5</v>
      </c>
      <c r="J18" s="2">
        <f>VLOOKUP(B18,$B$180:$J$197,8,FALSE)</f>
        <v>-7</v>
      </c>
      <c r="K18" s="2">
        <f>VLOOKUP(B18,$B$198:$J$215,8,FALSE)</f>
        <v>-3</v>
      </c>
      <c r="L18" s="2">
        <f t="shared" si="13"/>
        <v>1</v>
      </c>
      <c r="M18" s="2">
        <f t="shared" si="4"/>
        <v>1</v>
      </c>
      <c r="N18" s="2">
        <f t="shared" si="5"/>
        <v>-12</v>
      </c>
      <c r="O18" s="2">
        <f t="shared" si="6"/>
        <v>-5</v>
      </c>
      <c r="P18" s="2">
        <f t="shared" si="7"/>
        <v>-1</v>
      </c>
      <c r="Q18" s="2">
        <f t="shared" si="14"/>
        <v>-2</v>
      </c>
      <c r="R18" s="2">
        <f t="shared" si="8"/>
        <v>2</v>
      </c>
      <c r="S18" s="2">
        <f t="shared" si="9"/>
        <v>-6</v>
      </c>
      <c r="T18" s="2">
        <f t="shared" si="12"/>
        <v>-7</v>
      </c>
      <c r="U18" s="27">
        <f t="shared" si="10"/>
        <v>-6</v>
      </c>
      <c r="V18" s="9">
        <f>RANK(U18,($U$5:$U$10,$U$12:$U$13,$U$15:$U$18,$U$20,$U$32,$U$47,$U$52))</f>
        <v>9</v>
      </c>
    </row>
    <row r="19" spans="1:22" x14ac:dyDescent="0.3">
      <c r="A19" s="9"/>
      <c r="B19" s="23" t="s">
        <v>57</v>
      </c>
      <c r="C19" s="79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7"/>
      <c r="V19" s="9"/>
    </row>
    <row r="20" spans="1:22" x14ac:dyDescent="0.3">
      <c r="B20" s="2" t="s">
        <v>87</v>
      </c>
      <c r="C20" s="78">
        <v>11.2</v>
      </c>
      <c r="D20" s="2">
        <f>I77</f>
        <v>-12</v>
      </c>
      <c r="E20" s="2">
        <f>I93</f>
        <v>-8</v>
      </c>
      <c r="F20" s="2">
        <f>I111</f>
        <v>-6</v>
      </c>
      <c r="G20" s="2">
        <f>I134</f>
        <v>-15</v>
      </c>
      <c r="H20" s="2"/>
      <c r="I20" s="2">
        <f>VLOOKUP(B20,$B$159:$J$179,8,FALSE)</f>
        <v>-11</v>
      </c>
      <c r="J20" s="2">
        <f>VLOOKUP(B20,$B$180:$J$197,8,FALSE)</f>
        <v>-16</v>
      </c>
      <c r="K20" s="2"/>
      <c r="L20" s="2">
        <f t="shared" si="13"/>
        <v>-9</v>
      </c>
      <c r="M20" s="2"/>
      <c r="N20" s="2"/>
      <c r="O20" s="2">
        <f t="shared" si="6"/>
        <v>-5</v>
      </c>
      <c r="P20" s="2"/>
      <c r="Q20" s="2">
        <f t="shared" si="14"/>
        <v>-9</v>
      </c>
      <c r="R20" s="2">
        <f t="shared" si="8"/>
        <v>-8</v>
      </c>
      <c r="S20" s="2">
        <f t="shared" si="9"/>
        <v>-2</v>
      </c>
      <c r="T20" s="2">
        <f t="shared" si="12"/>
        <v>-5</v>
      </c>
      <c r="U20" s="27">
        <f t="shared" si="10"/>
        <v>-63</v>
      </c>
      <c r="V20" s="9">
        <f>RANK(U20,($U$5:$U$10,$U$12:$U$13,$U$15:$U$18,$U$20,$U$32,$U$47,$U$52))</f>
        <v>13</v>
      </c>
    </row>
    <row r="21" spans="1:22" x14ac:dyDescent="0.3">
      <c r="B21" s="2" t="s">
        <v>44</v>
      </c>
      <c r="C21" s="80">
        <v>28.1</v>
      </c>
      <c r="D21" s="2"/>
      <c r="E21" s="2"/>
      <c r="F21" s="2">
        <f>I121</f>
        <v>-27</v>
      </c>
      <c r="G21" s="2"/>
      <c r="H21" s="2"/>
      <c r="I21" s="2"/>
      <c r="J21" s="2"/>
      <c r="K21" s="2"/>
      <c r="L21" s="2"/>
      <c r="M21" s="2"/>
      <c r="N21" s="2"/>
      <c r="O21" s="2">
        <f t="shared" si="6"/>
        <v>-12</v>
      </c>
      <c r="P21" s="2"/>
      <c r="Q21" s="2"/>
      <c r="R21" s="2"/>
      <c r="S21" s="2"/>
      <c r="T21" s="2"/>
      <c r="U21" s="27"/>
      <c r="V21" s="9"/>
    </row>
    <row r="22" spans="1:22" x14ac:dyDescent="0.3">
      <c r="B22" s="23" t="s">
        <v>70</v>
      </c>
      <c r="C22" s="78">
        <v>20.8</v>
      </c>
      <c r="D22" s="2">
        <f>I78</f>
        <v>-28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>
        <f t="shared" si="6"/>
        <v>-27</v>
      </c>
      <c r="P22" s="2"/>
      <c r="Q22" s="2"/>
      <c r="R22" s="2"/>
      <c r="S22" s="2"/>
      <c r="T22" s="2"/>
      <c r="U22" s="27"/>
      <c r="V22" s="9"/>
    </row>
    <row r="23" spans="1:22" x14ac:dyDescent="0.3">
      <c r="B23" s="23" t="s">
        <v>85</v>
      </c>
      <c r="C23" s="78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7"/>
      <c r="V23" s="9"/>
    </row>
    <row r="24" spans="1:22" x14ac:dyDescent="0.3">
      <c r="B24" s="2" t="s">
        <v>52</v>
      </c>
      <c r="C24" s="78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7"/>
      <c r="V24" s="9"/>
    </row>
    <row r="25" spans="1:22" x14ac:dyDescent="0.3">
      <c r="B25" s="2" t="s">
        <v>86</v>
      </c>
      <c r="C25" s="78">
        <v>8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>
        <f t="shared" si="6"/>
        <v>-6</v>
      </c>
      <c r="P25" s="2"/>
      <c r="Q25" s="2">
        <f t="shared" si="14"/>
        <v>-16</v>
      </c>
      <c r="R25" s="2">
        <f t="shared" si="8"/>
        <v>-8</v>
      </c>
      <c r="S25" s="2">
        <f t="shared" si="9"/>
        <v>1</v>
      </c>
      <c r="T25" s="2">
        <f t="shared" si="12"/>
        <v>-1</v>
      </c>
      <c r="U25" s="27"/>
      <c r="V25" s="9"/>
    </row>
    <row r="26" spans="1:22" x14ac:dyDescent="0.3">
      <c r="B26" s="2" t="s">
        <v>88</v>
      </c>
      <c r="C26" s="78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7"/>
      <c r="V26" s="9"/>
    </row>
    <row r="27" spans="1:22" x14ac:dyDescent="0.3">
      <c r="B27" s="2" t="s">
        <v>63</v>
      </c>
      <c r="C27" s="78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7"/>
      <c r="V27" s="9"/>
    </row>
    <row r="28" spans="1:22" x14ac:dyDescent="0.3">
      <c r="B28" s="2" t="s">
        <v>89</v>
      </c>
      <c r="C28" s="78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7"/>
      <c r="V28" s="9"/>
    </row>
    <row r="29" spans="1:22" x14ac:dyDescent="0.3">
      <c r="B29" s="2" t="s">
        <v>90</v>
      </c>
      <c r="C29" s="78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7"/>
      <c r="V29" s="9"/>
    </row>
    <row r="30" spans="1:22" x14ac:dyDescent="0.3">
      <c r="B30" s="2" t="s">
        <v>91</v>
      </c>
      <c r="C30" s="78"/>
      <c r="D30" s="2"/>
      <c r="E30" s="2"/>
      <c r="F30" s="2">
        <f>I113</f>
        <v>-18</v>
      </c>
      <c r="G30" s="2">
        <f>I136</f>
        <v>-14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7"/>
      <c r="V30" s="9"/>
    </row>
    <row r="31" spans="1:22" x14ac:dyDescent="0.3">
      <c r="B31" s="2" t="s">
        <v>92</v>
      </c>
      <c r="C31" s="78">
        <v>11.3</v>
      </c>
      <c r="D31" s="2">
        <f>I79</f>
        <v>-4</v>
      </c>
      <c r="E31" s="2">
        <f>I94</f>
        <v>-3</v>
      </c>
      <c r="F31" s="2"/>
      <c r="G31" s="2"/>
      <c r="H31" s="2"/>
      <c r="I31" s="2">
        <f>VLOOKUP(B31,$B$159:$J$179,8,FALSE)</f>
        <v>-6</v>
      </c>
      <c r="J31" s="2">
        <f>VLOOKUP(B31,$B$180:$J$197,8,FALSE)</f>
        <v>-9</v>
      </c>
      <c r="K31" s="2">
        <f>VLOOKUP(B31,$B$198:$J$215,8,FALSE)</f>
        <v>-2</v>
      </c>
      <c r="L31" s="2"/>
      <c r="M31" s="2">
        <f t="shared" si="4"/>
        <v>1</v>
      </c>
      <c r="N31" s="2"/>
      <c r="O31" s="2"/>
      <c r="P31" s="2"/>
      <c r="Q31" s="2">
        <f t="shared" si="14"/>
        <v>4</v>
      </c>
      <c r="R31" s="2">
        <f t="shared" si="8"/>
        <v>-4</v>
      </c>
      <c r="S31" s="2"/>
      <c r="T31" s="2"/>
      <c r="U31" s="27"/>
      <c r="V31" s="9"/>
    </row>
    <row r="32" spans="1:22" x14ac:dyDescent="0.3">
      <c r="B32" s="2" t="s">
        <v>116</v>
      </c>
      <c r="C32" s="78">
        <v>14.2</v>
      </c>
      <c r="D32" s="2">
        <f>I80</f>
        <v>-40</v>
      </c>
      <c r="E32" s="2">
        <f>I95</f>
        <v>-26</v>
      </c>
      <c r="F32" s="2">
        <f>I112</f>
        <v>-21</v>
      </c>
      <c r="G32" s="2">
        <f>I135</f>
        <v>-23</v>
      </c>
      <c r="H32" s="2">
        <f>VLOOKUP(B32,$B$144:$J$158,8,FALSE)</f>
        <v>-12</v>
      </c>
      <c r="I32" s="2">
        <f>VLOOKUP(B32,$B$159:$J$179,8,FALSE)</f>
        <v>-16</v>
      </c>
      <c r="J32" s="2"/>
      <c r="K32" s="2">
        <f>VLOOKUP(B32,$B$198:$J$215,8,FALSE)</f>
        <v>1</v>
      </c>
      <c r="L32" s="2">
        <f t="shared" si="13"/>
        <v>-16</v>
      </c>
      <c r="M32" s="2">
        <f t="shared" si="4"/>
        <v>-20</v>
      </c>
      <c r="N32" s="2">
        <f t="shared" si="5"/>
        <v>-13</v>
      </c>
      <c r="O32" s="2">
        <f t="shared" si="6"/>
        <v>-4</v>
      </c>
      <c r="P32" s="2"/>
      <c r="Q32" s="2"/>
      <c r="R32" s="2"/>
      <c r="S32" s="2"/>
      <c r="T32" s="2"/>
      <c r="U32" s="27">
        <f t="shared" si="10"/>
        <v>-124</v>
      </c>
      <c r="V32" s="9">
        <f>RANK(U32,($U$5:$U$10,$U$12:$U$13,$U$15:$U$18,$U$20,$U$32,$U$47,$U$52))</f>
        <v>16</v>
      </c>
    </row>
    <row r="33" spans="2:22" x14ac:dyDescent="0.3">
      <c r="B33" s="2" t="s">
        <v>94</v>
      </c>
      <c r="C33" s="78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7"/>
      <c r="V33" s="9"/>
    </row>
    <row r="34" spans="2:22" x14ac:dyDescent="0.3">
      <c r="B34" s="2" t="s">
        <v>62</v>
      </c>
      <c r="C34" s="78">
        <v>12.4</v>
      </c>
      <c r="D34" s="2"/>
      <c r="E34" s="2"/>
      <c r="F34" s="2"/>
      <c r="G34" s="2"/>
      <c r="H34" s="2"/>
      <c r="I34" s="2"/>
      <c r="J34" s="2"/>
      <c r="K34" s="2">
        <f>VLOOKUP(B34,$B$198:$J$215,8,FALSE)</f>
        <v>-5</v>
      </c>
      <c r="L34" s="2"/>
      <c r="M34" s="2"/>
      <c r="N34" s="2"/>
      <c r="O34" s="2"/>
      <c r="P34" s="2"/>
      <c r="Q34" s="2"/>
      <c r="R34" s="2"/>
      <c r="S34" s="2"/>
      <c r="T34" s="2"/>
      <c r="U34" s="27"/>
      <c r="V34" s="9"/>
    </row>
    <row r="35" spans="2:22" x14ac:dyDescent="0.3">
      <c r="B35" s="2" t="s">
        <v>96</v>
      </c>
      <c r="C35" s="78">
        <v>28.6</v>
      </c>
      <c r="D35" s="2"/>
      <c r="E35" s="2"/>
      <c r="F35" s="2">
        <f>I120</f>
        <v>-28</v>
      </c>
      <c r="G35" s="2">
        <f>I141</f>
        <v>-34</v>
      </c>
      <c r="H35" s="2">
        <f>VLOOKUP(B35,$B$144:$J$158,8,FALSE)</f>
        <v>-22</v>
      </c>
      <c r="I35" s="2">
        <f>VLOOKUP(B35,$B$159:$J$179,8,FALSE)</f>
        <v>-26</v>
      </c>
      <c r="J35" s="2">
        <f>VLOOKUP(B35,$B$180:$J$197,8,FALSE)</f>
        <v>-23</v>
      </c>
      <c r="K35" s="2">
        <f>VLOOKUP(B35,$B$198:$J$215,8,FALSE)</f>
        <v>-45</v>
      </c>
      <c r="L35" s="2">
        <f t="shared" si="13"/>
        <v>-60</v>
      </c>
      <c r="M35" s="2"/>
      <c r="N35" s="2"/>
      <c r="O35" s="2"/>
      <c r="P35" s="2"/>
      <c r="Q35" s="2"/>
      <c r="R35" s="2"/>
      <c r="S35" s="2"/>
      <c r="T35" s="2"/>
      <c r="U35" s="27"/>
      <c r="V35" s="9"/>
    </row>
    <row r="36" spans="2:22" x14ac:dyDescent="0.3">
      <c r="B36" s="23" t="s">
        <v>97</v>
      </c>
      <c r="C36" s="78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7"/>
      <c r="V36" s="9"/>
    </row>
    <row r="37" spans="2:22" x14ac:dyDescent="0.3">
      <c r="B37" s="23" t="s">
        <v>98</v>
      </c>
      <c r="C37" s="78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7"/>
      <c r="V37" s="9"/>
    </row>
    <row r="38" spans="2:22" x14ac:dyDescent="0.3">
      <c r="B38" s="23" t="s">
        <v>99</v>
      </c>
      <c r="C38" s="78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7"/>
      <c r="V38" s="9"/>
    </row>
    <row r="39" spans="2:22" x14ac:dyDescent="0.3">
      <c r="B39" s="23" t="s">
        <v>100</v>
      </c>
      <c r="C39" s="78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7"/>
      <c r="V39" s="9"/>
    </row>
    <row r="40" spans="2:22" x14ac:dyDescent="0.3">
      <c r="B40" s="23" t="s">
        <v>101</v>
      </c>
      <c r="C40" s="78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7"/>
      <c r="V40" s="9"/>
    </row>
    <row r="41" spans="2:22" x14ac:dyDescent="0.3">
      <c r="B41" s="23" t="s">
        <v>102</v>
      </c>
      <c r="C41" s="78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7"/>
      <c r="V41" s="9"/>
    </row>
    <row r="42" spans="2:22" x14ac:dyDescent="0.3">
      <c r="B42" s="23" t="s">
        <v>103</v>
      </c>
      <c r="C42" s="78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7"/>
      <c r="V42" s="9"/>
    </row>
    <row r="43" spans="2:22" x14ac:dyDescent="0.3">
      <c r="B43" s="23" t="s">
        <v>105</v>
      </c>
      <c r="C43" s="78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7"/>
      <c r="V43" s="9"/>
    </row>
    <row r="44" spans="2:22" x14ac:dyDescent="0.3">
      <c r="B44" s="23" t="s">
        <v>106</v>
      </c>
      <c r="C44" s="78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7"/>
      <c r="V44" s="9"/>
    </row>
    <row r="45" spans="2:22" x14ac:dyDescent="0.3">
      <c r="B45" s="23" t="s">
        <v>113</v>
      </c>
      <c r="C45" s="78">
        <v>20.6</v>
      </c>
      <c r="D45" s="2"/>
      <c r="E45" s="2"/>
      <c r="F45" s="2"/>
      <c r="G45" s="2"/>
      <c r="H45" s="2"/>
      <c r="I45" s="2"/>
      <c r="J45" s="2"/>
      <c r="K45" s="2">
        <f>VLOOKUP(B45,$B$198:$J$215,8,FALSE)</f>
        <v>-1</v>
      </c>
      <c r="L45" s="2"/>
      <c r="M45" s="2"/>
      <c r="N45" s="2"/>
      <c r="O45" s="2"/>
      <c r="P45" s="2"/>
      <c r="Q45" s="2"/>
      <c r="R45" s="2"/>
      <c r="S45" s="2"/>
      <c r="T45" s="2"/>
      <c r="U45" s="27"/>
      <c r="V45" s="9"/>
    </row>
    <row r="46" spans="2:22" x14ac:dyDescent="0.3">
      <c r="B46" s="23" t="s">
        <v>128</v>
      </c>
      <c r="C46" s="78">
        <v>16.899999999999999</v>
      </c>
      <c r="D46" s="2"/>
      <c r="E46" s="2"/>
      <c r="F46" s="2"/>
      <c r="G46" s="2"/>
      <c r="H46" s="2"/>
      <c r="I46" s="2"/>
      <c r="J46" s="2"/>
      <c r="K46" s="2">
        <f>VLOOKUP(B46,$B$198:$J$215,8,FALSE)</f>
        <v>-5</v>
      </c>
      <c r="L46" s="2"/>
      <c r="M46" s="2"/>
      <c r="N46" s="2"/>
      <c r="O46" s="2"/>
      <c r="P46" s="2"/>
      <c r="Q46" s="2"/>
      <c r="R46" s="2"/>
      <c r="S46" s="2"/>
      <c r="T46" s="2"/>
      <c r="U46" s="27"/>
      <c r="V46" s="9"/>
    </row>
    <row r="47" spans="2:22" x14ac:dyDescent="0.3">
      <c r="B47" s="23" t="s">
        <v>118</v>
      </c>
      <c r="C47" s="78">
        <v>20.8</v>
      </c>
      <c r="D47" s="2">
        <f>I81</f>
        <v>-24</v>
      </c>
      <c r="E47" s="2">
        <f>I96</f>
        <v>-7</v>
      </c>
      <c r="F47" s="2"/>
      <c r="G47" s="2"/>
      <c r="H47" s="2">
        <f>VLOOKUP(B47,$B$144:$J$158,8,FALSE)</f>
        <v>-2</v>
      </c>
      <c r="I47" s="2">
        <f>VLOOKUP(B47,$B$159:$J$179,8,FALSE)</f>
        <v>-19</v>
      </c>
      <c r="J47" s="2">
        <f>VLOOKUP(B47,$B$180:$J$197,8,FALSE)</f>
        <v>-17</v>
      </c>
      <c r="K47" s="2">
        <f>VLOOKUP(B47,$B$198:$J$215,8,FALSE)</f>
        <v>-15</v>
      </c>
      <c r="L47" s="2"/>
      <c r="M47" s="2">
        <f t="shared" si="4"/>
        <v>-3</v>
      </c>
      <c r="N47" s="2">
        <f t="shared" si="5"/>
        <v>-6</v>
      </c>
      <c r="O47" s="2">
        <f t="shared" si="6"/>
        <v>-4</v>
      </c>
      <c r="P47" s="2"/>
      <c r="Q47" s="2"/>
      <c r="R47" s="2"/>
      <c r="S47" s="2"/>
      <c r="T47" s="2"/>
      <c r="U47" s="27">
        <f t="shared" si="10"/>
        <v>-97</v>
      </c>
      <c r="V47" s="9">
        <f>RANK(U47,($U$5:$U$10,$U$12:$U$13,$U$15:$U$18,$U$20,$U$32,$U$47,$U$52))</f>
        <v>15</v>
      </c>
    </row>
    <row r="48" spans="2:22" x14ac:dyDescent="0.3">
      <c r="B48" s="23" t="s">
        <v>117</v>
      </c>
      <c r="C48" s="78">
        <v>18.8</v>
      </c>
      <c r="D48" s="2">
        <f>I82</f>
        <v>-8</v>
      </c>
      <c r="E48" s="2"/>
      <c r="F48" s="2"/>
      <c r="G48" s="2"/>
      <c r="H48" s="2"/>
      <c r="I48" s="2">
        <f>VLOOKUP(B48,$B$159:$J$179,8,FALSE)</f>
        <v>-19</v>
      </c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7"/>
      <c r="V48" s="9"/>
    </row>
    <row r="49" spans="1:22" x14ac:dyDescent="0.3">
      <c r="B49" s="23" t="s">
        <v>59</v>
      </c>
      <c r="C49" s="78">
        <v>4.2</v>
      </c>
      <c r="D49" s="2"/>
      <c r="E49" s="2">
        <f>I98</f>
        <v>-1</v>
      </c>
      <c r="F49" s="2">
        <f>I115</f>
        <v>-3</v>
      </c>
      <c r="G49" s="2">
        <f>I138</f>
        <v>-4</v>
      </c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7"/>
      <c r="V49" s="9"/>
    </row>
    <row r="50" spans="1:22" x14ac:dyDescent="0.3">
      <c r="B50" s="23" t="s">
        <v>39</v>
      </c>
      <c r="C50" s="78">
        <v>12.9</v>
      </c>
      <c r="D50" s="2"/>
      <c r="E50" s="2" t="str">
        <f>I99</f>
        <v>N/A</v>
      </c>
      <c r="F50" s="2">
        <f>I116</f>
        <v>-9</v>
      </c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7"/>
      <c r="V50" s="9"/>
    </row>
    <row r="51" spans="1:22" x14ac:dyDescent="0.3">
      <c r="B51" s="23" t="s">
        <v>69</v>
      </c>
      <c r="C51" s="78">
        <v>12.3</v>
      </c>
      <c r="D51" s="2"/>
      <c r="E51" s="2">
        <f>I100</f>
        <v>-18</v>
      </c>
      <c r="F51" s="2">
        <f>I117</f>
        <v>-11</v>
      </c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7"/>
      <c r="V51" s="9"/>
    </row>
    <row r="52" spans="1:22" x14ac:dyDescent="0.3">
      <c r="B52" s="23" t="s">
        <v>119</v>
      </c>
      <c r="C52" s="78">
        <v>6.9</v>
      </c>
      <c r="D52" s="2"/>
      <c r="E52" s="2">
        <f>I97</f>
        <v>-10</v>
      </c>
      <c r="F52" s="2">
        <f>I114</f>
        <v>4</v>
      </c>
      <c r="G52" s="2">
        <f>I137</f>
        <v>6</v>
      </c>
      <c r="H52" s="2">
        <f>VLOOKUP(B52,$B$144:$J$158,8,FALSE)</f>
        <v>0</v>
      </c>
      <c r="I52" s="2">
        <f>VLOOKUP(B52,$B$159:$J$179,8,FALSE)</f>
        <v>1</v>
      </c>
      <c r="J52" s="2">
        <f>VLOOKUP(B52,$B$180:$J$197,8,FALSE)</f>
        <v>-1</v>
      </c>
      <c r="K52" s="2">
        <f>VLOOKUP(B52,$B$198:$J$215,8,FALSE)</f>
        <v>7</v>
      </c>
      <c r="L52" s="2">
        <f t="shared" si="13"/>
        <v>-1</v>
      </c>
      <c r="M52" s="2">
        <f t="shared" si="4"/>
        <v>3</v>
      </c>
      <c r="N52" s="2">
        <f t="shared" si="5"/>
        <v>5</v>
      </c>
      <c r="O52" s="2">
        <f t="shared" si="6"/>
        <v>4</v>
      </c>
      <c r="P52" s="2">
        <f t="shared" si="7"/>
        <v>1</v>
      </c>
      <c r="Q52" s="2">
        <f t="shared" si="14"/>
        <v>-6</v>
      </c>
      <c r="R52" s="2">
        <f t="shared" si="8"/>
        <v>-5</v>
      </c>
      <c r="S52" s="2">
        <f t="shared" si="9"/>
        <v>0</v>
      </c>
      <c r="T52" s="2">
        <f t="shared" si="12"/>
        <v>-1</v>
      </c>
      <c r="U52" s="27">
        <f t="shared" si="10"/>
        <v>31</v>
      </c>
      <c r="V52" s="9">
        <f>RANK(U52,($U$5:$U$10,$U$12:$U$13,$U$15:$U$18,$U$20,$U$32,$U$47,$U$52))</f>
        <v>1</v>
      </c>
    </row>
    <row r="53" spans="1:22" x14ac:dyDescent="0.3">
      <c r="B53" s="23" t="s">
        <v>120</v>
      </c>
      <c r="C53" s="78">
        <v>11.5</v>
      </c>
      <c r="D53" s="2"/>
      <c r="E53" s="2"/>
      <c r="F53" s="2">
        <f>I119</f>
        <v>-13</v>
      </c>
      <c r="G53" s="2">
        <f>I140</f>
        <v>-4</v>
      </c>
      <c r="H53" s="2"/>
      <c r="I53" s="2"/>
      <c r="J53" s="2"/>
      <c r="K53" s="2">
        <f>VLOOKUP(B53,$B$198:$J$215,8,FALSE)</f>
        <v>0</v>
      </c>
      <c r="L53" s="2">
        <f t="shared" si="13"/>
        <v>-10</v>
      </c>
      <c r="M53" s="2">
        <f t="shared" si="4"/>
        <v>-17</v>
      </c>
      <c r="N53" s="2">
        <f t="shared" si="5"/>
        <v>-4</v>
      </c>
      <c r="O53" s="2"/>
      <c r="P53" s="2"/>
      <c r="Q53" s="2"/>
      <c r="R53" s="2"/>
      <c r="S53" s="2"/>
      <c r="T53" s="2"/>
      <c r="U53" s="27"/>
      <c r="V53" s="9"/>
    </row>
    <row r="54" spans="1:22" x14ac:dyDescent="0.3">
      <c r="B54" s="23" t="s">
        <v>122</v>
      </c>
      <c r="C54" s="78">
        <v>43</v>
      </c>
      <c r="D54" s="2"/>
      <c r="E54" s="2"/>
      <c r="F54" s="2">
        <f>I123</f>
        <v>-34</v>
      </c>
      <c r="G54" s="2"/>
      <c r="H54" s="2"/>
      <c r="I54" s="2"/>
      <c r="J54" s="2">
        <f>VLOOKUP(B54,$B$180:$J$197,8,FALSE)</f>
        <v>-42</v>
      </c>
      <c r="K54" s="2"/>
      <c r="L54" s="2"/>
      <c r="M54" s="2">
        <f t="shared" si="4"/>
        <v>-12</v>
      </c>
      <c r="N54" s="2"/>
      <c r="O54" s="2"/>
      <c r="P54" s="2"/>
      <c r="Q54" s="2"/>
      <c r="R54" s="2"/>
      <c r="S54" s="2"/>
      <c r="T54" s="2"/>
      <c r="U54" s="27"/>
      <c r="V54" s="9"/>
    </row>
    <row r="55" spans="1:22" x14ac:dyDescent="0.3">
      <c r="B55" s="23" t="s">
        <v>121</v>
      </c>
      <c r="C55" s="78">
        <v>35.200000000000003</v>
      </c>
      <c r="D55" s="2"/>
      <c r="E55" s="2"/>
      <c r="F55" s="2">
        <f>I124</f>
        <v>-32</v>
      </c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7"/>
      <c r="V55" s="9"/>
    </row>
    <row r="56" spans="1:22" x14ac:dyDescent="0.3">
      <c r="B56" s="23" t="s">
        <v>124</v>
      </c>
      <c r="C56" s="78">
        <v>25.5</v>
      </c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7"/>
      <c r="V56" s="9"/>
    </row>
    <row r="57" spans="1:22" x14ac:dyDescent="0.3">
      <c r="B57" s="23" t="s">
        <v>126</v>
      </c>
      <c r="C57" s="78">
        <v>20.2</v>
      </c>
      <c r="D57" s="2"/>
      <c r="E57" s="2"/>
      <c r="F57" s="2"/>
      <c r="G57" s="2"/>
      <c r="H57" s="2"/>
      <c r="I57" s="2">
        <f>VLOOKUP(B57,$B$159:$J$179,8,FALSE)</f>
        <v>-20</v>
      </c>
      <c r="J57" s="2"/>
      <c r="K57" s="2"/>
      <c r="L57" s="2"/>
      <c r="M57" s="2">
        <f t="shared" si="4"/>
        <v>-21</v>
      </c>
      <c r="N57" s="2"/>
      <c r="O57" s="2"/>
      <c r="P57" s="2"/>
      <c r="Q57" s="2"/>
      <c r="R57" s="2"/>
      <c r="S57" s="2"/>
      <c r="T57" s="2"/>
      <c r="U57" s="27"/>
      <c r="V57" s="9"/>
    </row>
    <row r="58" spans="1:22" x14ac:dyDescent="0.3">
      <c r="B58" s="23" t="s">
        <v>131</v>
      </c>
      <c r="C58" s="78">
        <v>20.5</v>
      </c>
      <c r="D58" s="2"/>
      <c r="E58" s="2"/>
      <c r="F58" s="2"/>
      <c r="G58" s="2"/>
      <c r="H58" s="2"/>
      <c r="I58" s="2"/>
      <c r="J58" s="2"/>
      <c r="K58" s="2"/>
      <c r="L58" s="2">
        <f t="shared" si="13"/>
        <v>-18</v>
      </c>
      <c r="M58" s="2"/>
      <c r="N58" s="2"/>
      <c r="O58" s="2"/>
      <c r="P58" s="2"/>
      <c r="Q58" s="2"/>
      <c r="R58" s="2"/>
      <c r="S58" s="2"/>
      <c r="T58" s="2"/>
      <c r="U58" s="27"/>
      <c r="V58" s="9"/>
    </row>
    <row r="59" spans="1:22" x14ac:dyDescent="0.3">
      <c r="B59" s="23" t="s">
        <v>129</v>
      </c>
      <c r="C59" s="78">
        <v>16.399999999999999</v>
      </c>
      <c r="D59" s="2"/>
      <c r="E59" s="2"/>
      <c r="F59" s="2"/>
      <c r="G59" s="2"/>
      <c r="H59" s="2"/>
      <c r="I59" s="2"/>
      <c r="J59" s="2"/>
      <c r="K59" s="2"/>
      <c r="L59" s="2">
        <f t="shared" si="13"/>
        <v>-39</v>
      </c>
      <c r="M59" s="2"/>
      <c r="N59" s="2"/>
      <c r="O59" s="2"/>
      <c r="P59" s="2"/>
      <c r="Q59" s="2"/>
      <c r="R59" s="2"/>
      <c r="S59" s="2"/>
      <c r="T59" s="2"/>
      <c r="U59" s="27"/>
      <c r="V59" s="9"/>
    </row>
    <row r="60" spans="1:22" x14ac:dyDescent="0.3">
      <c r="B60" s="23" t="s">
        <v>130</v>
      </c>
      <c r="C60" s="78">
        <v>22</v>
      </c>
      <c r="D60" s="2"/>
      <c r="E60" s="2"/>
      <c r="F60" s="2"/>
      <c r="G60" s="2"/>
      <c r="H60" s="2"/>
      <c r="I60" s="2"/>
      <c r="J60" s="2"/>
      <c r="K60" s="2"/>
      <c r="L60" s="2">
        <f t="shared" si="13"/>
        <v>-26</v>
      </c>
      <c r="M60" s="2"/>
      <c r="N60" s="2"/>
      <c r="O60" s="2"/>
      <c r="P60" s="2"/>
      <c r="Q60" s="2"/>
      <c r="R60" s="2"/>
      <c r="S60" s="2"/>
      <c r="T60" s="2"/>
      <c r="U60" s="27"/>
      <c r="V60" s="9"/>
    </row>
    <row r="61" spans="1:22" x14ac:dyDescent="0.3">
      <c r="B61" s="23" t="s">
        <v>125</v>
      </c>
      <c r="C61" s="78">
        <v>10.5</v>
      </c>
      <c r="D61" s="2"/>
      <c r="E61" s="2"/>
      <c r="F61" s="2"/>
      <c r="G61" s="2"/>
      <c r="H61" s="2"/>
      <c r="I61" s="2" t="str">
        <f>VLOOKUP(B61,$B$159:$J$179,8,FALSE)</f>
        <v>N/A</v>
      </c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7"/>
      <c r="V61" s="9"/>
    </row>
    <row r="62" spans="1:22" x14ac:dyDescent="0.3">
      <c r="B62" s="23" t="s">
        <v>127</v>
      </c>
      <c r="C62" s="78">
        <v>22.8</v>
      </c>
      <c r="D62" s="2"/>
      <c r="E62" s="2"/>
      <c r="F62" s="2"/>
      <c r="G62" s="2"/>
      <c r="H62" s="2"/>
      <c r="I62" s="2"/>
      <c r="J62" s="2">
        <f>VLOOKUP(B62,$B$180:$J$197,8,FALSE)</f>
        <v>-39</v>
      </c>
      <c r="K62" s="2"/>
      <c r="L62" s="2"/>
      <c r="M62" s="2"/>
      <c r="N62" s="2"/>
      <c r="O62" s="2"/>
      <c r="P62" s="2"/>
      <c r="Q62" s="2"/>
      <c r="R62" s="2"/>
      <c r="S62" s="2"/>
      <c r="T62" s="2"/>
      <c r="U62" s="27"/>
      <c r="V62" s="9"/>
    </row>
    <row r="63" spans="1:22" x14ac:dyDescent="0.3">
      <c r="B63" s="29"/>
      <c r="C63" s="29"/>
      <c r="P63" s="9"/>
      <c r="Q63" s="9"/>
      <c r="R63" s="9"/>
      <c r="S63" s="9"/>
      <c r="T63" s="9"/>
      <c r="U63" s="9"/>
      <c r="V63" s="9"/>
    </row>
    <row r="64" spans="1:22" x14ac:dyDescent="0.3">
      <c r="A64" t="s">
        <v>11</v>
      </c>
      <c r="P64" s="9"/>
      <c r="Q64" s="9"/>
      <c r="R64" s="9"/>
      <c r="S64" s="9"/>
      <c r="T64" s="9"/>
      <c r="U64" s="9"/>
      <c r="V64" s="9"/>
    </row>
    <row r="65" spans="2:10" x14ac:dyDescent="0.3">
      <c r="B65" s="2" t="s">
        <v>6</v>
      </c>
      <c r="C65" s="2" t="s">
        <v>9</v>
      </c>
      <c r="D65" s="2" t="s">
        <v>7</v>
      </c>
      <c r="E65" s="2" t="s">
        <v>0</v>
      </c>
      <c r="F65" s="2" t="s">
        <v>2</v>
      </c>
      <c r="G65" s="2" t="s">
        <v>1</v>
      </c>
      <c r="H65" s="2" t="s">
        <v>3</v>
      </c>
      <c r="I65" s="2" t="s">
        <v>4</v>
      </c>
      <c r="J65" s="2" t="s">
        <v>5</v>
      </c>
    </row>
    <row r="66" spans="2:10" x14ac:dyDescent="0.3">
      <c r="B66" s="28" t="s">
        <v>14</v>
      </c>
      <c r="C66" s="8">
        <v>44521</v>
      </c>
      <c r="D66" s="8" t="s">
        <v>16</v>
      </c>
      <c r="E66" s="44">
        <f t="shared" ref="E66:E71" si="17">ROUND(C5/2,1)</f>
        <v>5</v>
      </c>
      <c r="F66" s="9">
        <v>80</v>
      </c>
      <c r="G66" s="9">
        <v>72</v>
      </c>
      <c r="H66" s="9">
        <f t="shared" ref="H66:H82" si="18">F66-ROUND(E66,0)</f>
        <v>75</v>
      </c>
      <c r="I66" s="9">
        <f t="shared" ref="I66:I82" si="19">G66-H66</f>
        <v>-3</v>
      </c>
      <c r="J66" s="47">
        <f t="shared" ref="J66:J82" si="20">IF(I66&gt;0, E66-I66*0.2, IF(I66&lt;-3, E66+0.1, E66))</f>
        <v>5</v>
      </c>
    </row>
    <row r="67" spans="2:10" x14ac:dyDescent="0.3">
      <c r="B67" s="28" t="s">
        <v>15</v>
      </c>
      <c r="C67" s="8">
        <v>44521</v>
      </c>
      <c r="D67" s="8" t="s">
        <v>16</v>
      </c>
      <c r="E67" s="9">
        <f t="shared" si="17"/>
        <v>3.2</v>
      </c>
      <c r="F67" s="29">
        <v>73</v>
      </c>
      <c r="G67" s="9">
        <v>72</v>
      </c>
      <c r="H67" s="9">
        <f t="shared" si="18"/>
        <v>70</v>
      </c>
      <c r="I67" s="9">
        <f t="shared" si="19"/>
        <v>2</v>
      </c>
      <c r="J67" s="47">
        <f t="shared" si="20"/>
        <v>2.8000000000000003</v>
      </c>
    </row>
    <row r="68" spans="2:10" x14ac:dyDescent="0.3">
      <c r="B68" s="28" t="s">
        <v>35</v>
      </c>
      <c r="C68" s="8">
        <v>44521</v>
      </c>
      <c r="D68" s="8" t="s">
        <v>16</v>
      </c>
      <c r="E68" s="9">
        <f t="shared" si="17"/>
        <v>2.2999999999999998</v>
      </c>
      <c r="F68" s="29">
        <v>71</v>
      </c>
      <c r="G68" s="9">
        <v>72</v>
      </c>
      <c r="H68" s="9">
        <f t="shared" si="18"/>
        <v>69</v>
      </c>
      <c r="I68" s="9">
        <f t="shared" si="19"/>
        <v>3</v>
      </c>
      <c r="J68" s="47">
        <f t="shared" si="20"/>
        <v>1.6999999999999997</v>
      </c>
    </row>
    <row r="69" spans="2:10" x14ac:dyDescent="0.3">
      <c r="B69" s="28" t="s">
        <v>36</v>
      </c>
      <c r="C69" s="8">
        <v>44521</v>
      </c>
      <c r="D69" s="8" t="s">
        <v>16</v>
      </c>
      <c r="E69" s="9">
        <f t="shared" si="17"/>
        <v>4.2</v>
      </c>
      <c r="F69" s="29">
        <v>69</v>
      </c>
      <c r="G69" s="9">
        <v>72</v>
      </c>
      <c r="H69" s="9">
        <f t="shared" si="18"/>
        <v>65</v>
      </c>
      <c r="I69" s="9">
        <f t="shared" si="19"/>
        <v>7</v>
      </c>
      <c r="J69" s="47">
        <f t="shared" si="20"/>
        <v>2.8</v>
      </c>
    </row>
    <row r="70" spans="2:10" x14ac:dyDescent="0.3">
      <c r="B70" s="28" t="s">
        <v>37</v>
      </c>
      <c r="C70" s="8">
        <v>44521</v>
      </c>
      <c r="D70" s="8" t="s">
        <v>16</v>
      </c>
      <c r="E70" s="9">
        <f t="shared" si="17"/>
        <v>9.6</v>
      </c>
      <c r="F70" s="29">
        <v>80</v>
      </c>
      <c r="G70" s="9">
        <v>72</v>
      </c>
      <c r="H70" s="9">
        <f t="shared" si="18"/>
        <v>70</v>
      </c>
      <c r="I70" s="9">
        <f t="shared" si="19"/>
        <v>2</v>
      </c>
      <c r="J70" s="47">
        <f t="shared" si="20"/>
        <v>9.1999999999999993</v>
      </c>
    </row>
    <row r="71" spans="2:10" x14ac:dyDescent="0.3">
      <c r="B71" s="28" t="s">
        <v>8</v>
      </c>
      <c r="C71" s="8">
        <v>44521</v>
      </c>
      <c r="D71" s="8" t="s">
        <v>16</v>
      </c>
      <c r="E71" s="9">
        <f t="shared" si="17"/>
        <v>6.8</v>
      </c>
      <c r="F71" s="29">
        <v>73</v>
      </c>
      <c r="G71" s="9">
        <v>72</v>
      </c>
      <c r="H71" s="9">
        <f t="shared" si="18"/>
        <v>66</v>
      </c>
      <c r="I71" s="9">
        <f t="shared" si="19"/>
        <v>6</v>
      </c>
      <c r="J71" s="47">
        <f t="shared" si="20"/>
        <v>5.6</v>
      </c>
    </row>
    <row r="72" spans="2:10" x14ac:dyDescent="0.3">
      <c r="B72" s="28" t="s">
        <v>40</v>
      </c>
      <c r="C72" s="8">
        <v>44521</v>
      </c>
      <c r="D72" s="8" t="s">
        <v>16</v>
      </c>
      <c r="E72" s="9">
        <f>ROUND(C13/2,1)</f>
        <v>7.9</v>
      </c>
      <c r="F72" s="29">
        <v>94</v>
      </c>
      <c r="G72" s="9">
        <v>72</v>
      </c>
      <c r="H72" s="9">
        <f t="shared" si="18"/>
        <v>86</v>
      </c>
      <c r="I72" s="9">
        <f t="shared" si="19"/>
        <v>-14</v>
      </c>
      <c r="J72" s="47">
        <f t="shared" si="20"/>
        <v>8</v>
      </c>
    </row>
    <row r="73" spans="2:10" x14ac:dyDescent="0.3">
      <c r="B73" s="28" t="s">
        <v>60</v>
      </c>
      <c r="C73" s="8">
        <v>44521</v>
      </c>
      <c r="D73" s="8" t="s">
        <v>16</v>
      </c>
      <c r="E73" s="9">
        <f>ROUND(C15/2,1)</f>
        <v>6.1</v>
      </c>
      <c r="F73" s="29">
        <v>80</v>
      </c>
      <c r="G73" s="9">
        <v>72</v>
      </c>
      <c r="H73" s="9">
        <f t="shared" si="18"/>
        <v>74</v>
      </c>
      <c r="I73" s="9">
        <f t="shared" si="19"/>
        <v>-2</v>
      </c>
      <c r="J73" s="47">
        <f t="shared" si="20"/>
        <v>6.1</v>
      </c>
    </row>
    <row r="74" spans="2:10" x14ac:dyDescent="0.3">
      <c r="B74" s="28" t="s">
        <v>83</v>
      </c>
      <c r="C74" s="8">
        <v>44521</v>
      </c>
      <c r="D74" s="8" t="s">
        <v>16</v>
      </c>
      <c r="E74" s="9">
        <f>ROUND(C16/2,1)</f>
        <v>8.5</v>
      </c>
      <c r="F74" s="29">
        <v>89</v>
      </c>
      <c r="G74" s="9">
        <v>72</v>
      </c>
      <c r="H74" s="9">
        <f t="shared" si="18"/>
        <v>80</v>
      </c>
      <c r="I74" s="9">
        <f t="shared" si="19"/>
        <v>-8</v>
      </c>
      <c r="J74" s="47">
        <f t="shared" si="20"/>
        <v>8.6</v>
      </c>
    </row>
    <row r="75" spans="2:10" x14ac:dyDescent="0.3">
      <c r="B75" s="28" t="s">
        <v>43</v>
      </c>
      <c r="C75" s="8">
        <v>44521</v>
      </c>
      <c r="D75" s="8" t="s">
        <v>16</v>
      </c>
      <c r="E75" s="9">
        <f>ROUND(C17/2,1)</f>
        <v>10.7</v>
      </c>
      <c r="F75" s="29">
        <v>112</v>
      </c>
      <c r="G75" s="9">
        <v>72</v>
      </c>
      <c r="H75" s="9">
        <f t="shared" ref="H75:H79" si="21">F75-ROUND(E75,0)</f>
        <v>101</v>
      </c>
      <c r="I75" s="9">
        <f t="shared" ref="I75:I79" si="22">G75-H75</f>
        <v>-29</v>
      </c>
      <c r="J75" s="47">
        <f t="shared" ref="J75:J79" si="23">IF(I75&gt;0, E75-I75*0.2, IF(I75&lt;-3, E75+0.1, E75))</f>
        <v>10.799999999999999</v>
      </c>
    </row>
    <row r="76" spans="2:10" x14ac:dyDescent="0.3">
      <c r="B76" s="28" t="s">
        <v>30</v>
      </c>
      <c r="C76" s="8">
        <v>44521</v>
      </c>
      <c r="D76" s="8" t="s">
        <v>16</v>
      </c>
      <c r="E76" s="9">
        <f>ROUND(C18/2,1)</f>
        <v>6.5</v>
      </c>
      <c r="F76" s="29">
        <v>84</v>
      </c>
      <c r="G76" s="9">
        <v>72</v>
      </c>
      <c r="H76" s="9">
        <f t="shared" si="21"/>
        <v>77</v>
      </c>
      <c r="I76" s="9">
        <f t="shared" si="22"/>
        <v>-5</v>
      </c>
      <c r="J76" s="47">
        <f t="shared" si="23"/>
        <v>6.6</v>
      </c>
    </row>
    <row r="77" spans="2:10" x14ac:dyDescent="0.3">
      <c r="B77" s="28" t="s">
        <v>87</v>
      </c>
      <c r="C77" s="8">
        <v>44521</v>
      </c>
      <c r="D77" s="8" t="s">
        <v>16</v>
      </c>
      <c r="E77" s="9">
        <f>ROUND(C20/2,1)</f>
        <v>5.6</v>
      </c>
      <c r="F77" s="29">
        <v>90</v>
      </c>
      <c r="G77" s="9">
        <v>72</v>
      </c>
      <c r="H77" s="9">
        <f t="shared" si="21"/>
        <v>84</v>
      </c>
      <c r="I77" s="9">
        <f t="shared" si="22"/>
        <v>-12</v>
      </c>
      <c r="J77" s="47">
        <f t="shared" si="23"/>
        <v>5.6999999999999993</v>
      </c>
    </row>
    <row r="78" spans="2:10" x14ac:dyDescent="0.3">
      <c r="B78" s="28" t="s">
        <v>70</v>
      </c>
      <c r="C78" s="8">
        <v>44521</v>
      </c>
      <c r="D78" s="8" t="s">
        <v>16</v>
      </c>
      <c r="E78" s="9">
        <f>ROUND(C22/2,1)</f>
        <v>10.4</v>
      </c>
      <c r="F78" s="29">
        <v>110</v>
      </c>
      <c r="G78" s="9">
        <v>72</v>
      </c>
      <c r="H78" s="9">
        <f t="shared" si="21"/>
        <v>100</v>
      </c>
      <c r="I78" s="9">
        <f t="shared" si="22"/>
        <v>-28</v>
      </c>
      <c r="J78" s="47">
        <f t="shared" si="23"/>
        <v>10.5</v>
      </c>
    </row>
    <row r="79" spans="2:10" x14ac:dyDescent="0.3">
      <c r="B79" s="28" t="s">
        <v>92</v>
      </c>
      <c r="C79" s="8">
        <v>44521</v>
      </c>
      <c r="D79" s="8" t="s">
        <v>16</v>
      </c>
      <c r="E79" s="9">
        <f>ROUND(C31/2,1)</f>
        <v>5.7</v>
      </c>
      <c r="F79" s="29">
        <v>82</v>
      </c>
      <c r="G79" s="9">
        <v>72</v>
      </c>
      <c r="H79" s="9">
        <f t="shared" si="21"/>
        <v>76</v>
      </c>
      <c r="I79" s="9">
        <f t="shared" si="22"/>
        <v>-4</v>
      </c>
      <c r="J79" s="47">
        <f t="shared" si="23"/>
        <v>5.8</v>
      </c>
    </row>
    <row r="80" spans="2:10" x14ac:dyDescent="0.3">
      <c r="B80" s="28" t="s">
        <v>116</v>
      </c>
      <c r="C80" s="8">
        <v>44521</v>
      </c>
      <c r="D80" s="8" t="s">
        <v>16</v>
      </c>
      <c r="E80" s="9">
        <f>ROUND(C32/2,1)</f>
        <v>7.1</v>
      </c>
      <c r="F80" s="29">
        <v>119</v>
      </c>
      <c r="G80" s="9">
        <v>72</v>
      </c>
      <c r="H80" s="9">
        <f t="shared" si="18"/>
        <v>112</v>
      </c>
      <c r="I80" s="9">
        <f t="shared" si="19"/>
        <v>-40</v>
      </c>
      <c r="J80" s="47">
        <f t="shared" si="20"/>
        <v>7.1999999999999993</v>
      </c>
    </row>
    <row r="81" spans="2:10" x14ac:dyDescent="0.3">
      <c r="B81" s="28" t="s">
        <v>118</v>
      </c>
      <c r="C81" s="8">
        <v>44521</v>
      </c>
      <c r="D81" s="8" t="s">
        <v>16</v>
      </c>
      <c r="E81" s="9">
        <f>ROUND(C47/2,1)</f>
        <v>10.4</v>
      </c>
      <c r="F81" s="29">
        <v>106</v>
      </c>
      <c r="G81" s="9">
        <v>72</v>
      </c>
      <c r="H81" s="9">
        <f t="shared" si="18"/>
        <v>96</v>
      </c>
      <c r="I81" s="9">
        <f t="shared" si="19"/>
        <v>-24</v>
      </c>
      <c r="J81" s="47">
        <f t="shared" si="20"/>
        <v>10.5</v>
      </c>
    </row>
    <row r="82" spans="2:10" x14ac:dyDescent="0.3">
      <c r="B82" s="31" t="s">
        <v>117</v>
      </c>
      <c r="C82" s="32">
        <v>44521</v>
      </c>
      <c r="D82" s="32" t="s">
        <v>16</v>
      </c>
      <c r="E82" s="34">
        <f>ROUND(C48/2,1)</f>
        <v>9.4</v>
      </c>
      <c r="F82" s="35">
        <v>89</v>
      </c>
      <c r="G82" s="34">
        <v>72</v>
      </c>
      <c r="H82" s="34">
        <f t="shared" si="18"/>
        <v>80</v>
      </c>
      <c r="I82" s="34">
        <f t="shared" si="19"/>
        <v>-8</v>
      </c>
      <c r="J82" s="66">
        <f t="shared" si="20"/>
        <v>9.5</v>
      </c>
    </row>
    <row r="83" spans="2:10" x14ac:dyDescent="0.3">
      <c r="B83" s="28" t="s">
        <v>14</v>
      </c>
      <c r="C83" s="8">
        <v>44528</v>
      </c>
      <c r="D83" s="8" t="s">
        <v>28</v>
      </c>
      <c r="E83" s="75">
        <v>5</v>
      </c>
      <c r="F83" s="29">
        <v>80</v>
      </c>
      <c r="G83" s="29">
        <v>71</v>
      </c>
      <c r="H83" s="9">
        <f t="shared" ref="H83:H96" si="24">F83-ROUND(E83,0)</f>
        <v>75</v>
      </c>
      <c r="I83" s="9">
        <f t="shared" ref="I83:I96" si="25">G83-H83</f>
        <v>-4</v>
      </c>
      <c r="J83" s="47">
        <f t="shared" ref="J83:J96" si="26">IF(I83&gt;0, E83-I83*0.2, IF(I83&lt;-3, E83+0.1, E83))</f>
        <v>5.0999999999999996</v>
      </c>
    </row>
    <row r="84" spans="2:10" x14ac:dyDescent="0.3">
      <c r="B84" s="28" t="s">
        <v>15</v>
      </c>
      <c r="C84" s="8">
        <v>44528</v>
      </c>
      <c r="D84" s="8" t="s">
        <v>28</v>
      </c>
      <c r="E84" s="75">
        <v>2.8000000000000003</v>
      </c>
      <c r="F84" s="29">
        <v>72</v>
      </c>
      <c r="G84" s="29">
        <v>71</v>
      </c>
      <c r="H84" s="9">
        <f t="shared" si="24"/>
        <v>69</v>
      </c>
      <c r="I84" s="9">
        <f t="shared" si="25"/>
        <v>2</v>
      </c>
      <c r="J84" s="47">
        <f t="shared" si="26"/>
        <v>2.4000000000000004</v>
      </c>
    </row>
    <row r="85" spans="2:10" x14ac:dyDescent="0.3">
      <c r="B85" s="28" t="s">
        <v>35</v>
      </c>
      <c r="C85" s="8">
        <v>44528</v>
      </c>
      <c r="D85" s="8" t="s">
        <v>28</v>
      </c>
      <c r="E85" s="75">
        <v>1.6999999999999997</v>
      </c>
      <c r="F85">
        <v>77</v>
      </c>
      <c r="G85" s="29">
        <v>71</v>
      </c>
      <c r="H85" s="9">
        <f t="shared" si="24"/>
        <v>75</v>
      </c>
      <c r="I85" s="9">
        <f t="shared" si="25"/>
        <v>-4</v>
      </c>
      <c r="J85" s="47">
        <f t="shared" si="26"/>
        <v>1.7999999999999998</v>
      </c>
    </row>
    <row r="86" spans="2:10" x14ac:dyDescent="0.3">
      <c r="B86" s="28" t="s">
        <v>36</v>
      </c>
      <c r="C86" s="8">
        <v>44528</v>
      </c>
      <c r="D86" s="8" t="s">
        <v>28</v>
      </c>
      <c r="E86" s="75">
        <v>2.8</v>
      </c>
      <c r="F86">
        <v>74</v>
      </c>
      <c r="G86" s="29">
        <v>71</v>
      </c>
      <c r="H86" s="9">
        <f t="shared" si="24"/>
        <v>71</v>
      </c>
      <c r="I86" s="9">
        <f t="shared" si="25"/>
        <v>0</v>
      </c>
      <c r="J86" s="47">
        <f t="shared" si="26"/>
        <v>2.8</v>
      </c>
    </row>
    <row r="87" spans="2:10" x14ac:dyDescent="0.3">
      <c r="B87" s="28" t="s">
        <v>37</v>
      </c>
      <c r="C87" s="8">
        <v>44528</v>
      </c>
      <c r="D87" s="8" t="s">
        <v>28</v>
      </c>
      <c r="E87" s="75">
        <v>9.1999999999999993</v>
      </c>
      <c r="F87">
        <v>81</v>
      </c>
      <c r="G87" s="29">
        <v>71</v>
      </c>
      <c r="H87" s="9">
        <f t="shared" si="24"/>
        <v>72</v>
      </c>
      <c r="I87" s="9">
        <f t="shared" si="25"/>
        <v>-1</v>
      </c>
      <c r="J87" s="47">
        <f t="shared" si="26"/>
        <v>9.1999999999999993</v>
      </c>
    </row>
    <row r="88" spans="2:10" x14ac:dyDescent="0.3">
      <c r="B88" s="28" t="s">
        <v>8</v>
      </c>
      <c r="C88" s="8">
        <v>44528</v>
      </c>
      <c r="D88" s="8" t="s">
        <v>28</v>
      </c>
      <c r="E88" s="75">
        <v>5.6</v>
      </c>
      <c r="F88">
        <v>78</v>
      </c>
      <c r="G88" s="29">
        <v>71</v>
      </c>
      <c r="H88" s="9">
        <f t="shared" si="24"/>
        <v>72</v>
      </c>
      <c r="I88" s="9">
        <f t="shared" si="25"/>
        <v>-1</v>
      </c>
      <c r="J88" s="47">
        <f t="shared" si="26"/>
        <v>5.6</v>
      </c>
    </row>
    <row r="89" spans="2:10" x14ac:dyDescent="0.3">
      <c r="B89" s="28" t="s">
        <v>40</v>
      </c>
      <c r="C89" s="8">
        <v>44528</v>
      </c>
      <c r="D89" s="8" t="s">
        <v>28</v>
      </c>
      <c r="E89" s="75">
        <v>8</v>
      </c>
      <c r="F89">
        <v>88</v>
      </c>
      <c r="G89" s="29">
        <v>71</v>
      </c>
      <c r="H89" s="9">
        <f t="shared" si="24"/>
        <v>80</v>
      </c>
      <c r="I89" s="9">
        <f t="shared" si="25"/>
        <v>-9</v>
      </c>
      <c r="J89" s="47">
        <f t="shared" si="26"/>
        <v>8.1</v>
      </c>
    </row>
    <row r="90" spans="2:10" x14ac:dyDescent="0.3">
      <c r="B90" s="28" t="s">
        <v>60</v>
      </c>
      <c r="C90" s="8">
        <v>44528</v>
      </c>
      <c r="D90" s="8" t="s">
        <v>28</v>
      </c>
      <c r="E90" s="75">
        <v>6.1</v>
      </c>
      <c r="F90">
        <v>77</v>
      </c>
      <c r="G90" s="29">
        <v>71</v>
      </c>
      <c r="H90" s="9">
        <f t="shared" si="24"/>
        <v>71</v>
      </c>
      <c r="I90" s="9">
        <f t="shared" si="25"/>
        <v>0</v>
      </c>
      <c r="J90" s="47">
        <f t="shared" si="26"/>
        <v>6.1</v>
      </c>
    </row>
    <row r="91" spans="2:10" x14ac:dyDescent="0.3">
      <c r="B91" s="28" t="s">
        <v>83</v>
      </c>
      <c r="C91" s="8">
        <v>44528</v>
      </c>
      <c r="D91" s="8" t="s">
        <v>28</v>
      </c>
      <c r="E91" s="75">
        <v>8.6</v>
      </c>
      <c r="F91">
        <v>88</v>
      </c>
      <c r="G91" s="29">
        <v>71</v>
      </c>
      <c r="H91" s="9">
        <f t="shared" si="24"/>
        <v>79</v>
      </c>
      <c r="I91" s="9">
        <f t="shared" si="25"/>
        <v>-8</v>
      </c>
      <c r="J91" s="47">
        <f t="shared" si="26"/>
        <v>8.6999999999999993</v>
      </c>
    </row>
    <row r="92" spans="2:10" x14ac:dyDescent="0.3">
      <c r="B92" s="28" t="s">
        <v>30</v>
      </c>
      <c r="C92" s="8">
        <v>44528</v>
      </c>
      <c r="D92" s="8" t="s">
        <v>28</v>
      </c>
      <c r="E92" s="75">
        <v>6.6</v>
      </c>
      <c r="F92">
        <v>78</v>
      </c>
      <c r="G92" s="29">
        <v>71</v>
      </c>
      <c r="H92" s="9">
        <f t="shared" si="24"/>
        <v>71</v>
      </c>
      <c r="I92" s="9">
        <f t="shared" si="25"/>
        <v>0</v>
      </c>
      <c r="J92" s="47">
        <f t="shared" si="26"/>
        <v>6.6</v>
      </c>
    </row>
    <row r="93" spans="2:10" x14ac:dyDescent="0.3">
      <c r="B93" s="28" t="s">
        <v>87</v>
      </c>
      <c r="C93" s="8">
        <v>44528</v>
      </c>
      <c r="D93" s="8" t="s">
        <v>28</v>
      </c>
      <c r="E93" s="75">
        <v>5.6999999999999993</v>
      </c>
      <c r="F93">
        <v>85</v>
      </c>
      <c r="G93" s="29">
        <v>71</v>
      </c>
      <c r="H93" s="9">
        <f t="shared" si="24"/>
        <v>79</v>
      </c>
      <c r="I93" s="9">
        <f t="shared" si="25"/>
        <v>-8</v>
      </c>
      <c r="J93" s="47">
        <f t="shared" si="26"/>
        <v>5.7999999999999989</v>
      </c>
    </row>
    <row r="94" spans="2:10" x14ac:dyDescent="0.3">
      <c r="B94" s="28" t="s">
        <v>92</v>
      </c>
      <c r="C94" s="8">
        <v>44528</v>
      </c>
      <c r="D94" s="8" t="s">
        <v>28</v>
      </c>
      <c r="E94" s="75">
        <v>5.8</v>
      </c>
      <c r="F94">
        <v>80</v>
      </c>
      <c r="G94" s="29">
        <v>71</v>
      </c>
      <c r="H94" s="9">
        <f t="shared" si="24"/>
        <v>74</v>
      </c>
      <c r="I94" s="9">
        <f t="shared" si="25"/>
        <v>-3</v>
      </c>
      <c r="J94" s="47">
        <f t="shared" si="26"/>
        <v>5.8</v>
      </c>
    </row>
    <row r="95" spans="2:10" x14ac:dyDescent="0.3">
      <c r="B95" s="28" t="s">
        <v>116</v>
      </c>
      <c r="C95" s="8">
        <v>44528</v>
      </c>
      <c r="D95" s="8" t="s">
        <v>28</v>
      </c>
      <c r="E95" s="75">
        <v>7.1999999999999993</v>
      </c>
      <c r="F95">
        <v>104</v>
      </c>
      <c r="G95" s="29">
        <v>71</v>
      </c>
      <c r="H95" s="9">
        <f t="shared" si="24"/>
        <v>97</v>
      </c>
      <c r="I95" s="9">
        <f t="shared" si="25"/>
        <v>-26</v>
      </c>
      <c r="J95" s="47">
        <f t="shared" si="26"/>
        <v>7.2999999999999989</v>
      </c>
    </row>
    <row r="96" spans="2:10" x14ac:dyDescent="0.3">
      <c r="B96" s="28" t="s">
        <v>118</v>
      </c>
      <c r="C96" s="8">
        <v>44528</v>
      </c>
      <c r="D96" s="8" t="s">
        <v>28</v>
      </c>
      <c r="E96" s="75">
        <v>10.5</v>
      </c>
      <c r="F96">
        <v>89</v>
      </c>
      <c r="G96" s="29">
        <v>71</v>
      </c>
      <c r="H96" s="9">
        <f t="shared" si="24"/>
        <v>78</v>
      </c>
      <c r="I96" s="9">
        <f t="shared" si="25"/>
        <v>-7</v>
      </c>
      <c r="J96" s="47">
        <f t="shared" si="26"/>
        <v>10.6</v>
      </c>
    </row>
    <row r="97" spans="2:10" x14ac:dyDescent="0.3">
      <c r="B97" s="28" t="s">
        <v>119</v>
      </c>
      <c r="C97" s="8">
        <v>44528</v>
      </c>
      <c r="D97" s="8" t="s">
        <v>28</v>
      </c>
      <c r="E97" s="9">
        <f>ROUND(C52/2,1)</f>
        <v>3.5</v>
      </c>
      <c r="F97">
        <v>85</v>
      </c>
      <c r="G97" s="9">
        <v>71</v>
      </c>
      <c r="H97" s="9">
        <f t="shared" ref="H97" si="27">F97-ROUND(E97,0)</f>
        <v>81</v>
      </c>
      <c r="I97" s="9">
        <f t="shared" ref="I97" si="28">G97-H97</f>
        <v>-10</v>
      </c>
      <c r="J97" s="47">
        <f t="shared" ref="J97" si="29">IF(I97&gt;0, E97-I97*0.2, IF(I97&lt;-3, E97+0.1, E97))</f>
        <v>3.6</v>
      </c>
    </row>
    <row r="98" spans="2:10" x14ac:dyDescent="0.3">
      <c r="B98" s="28" t="s">
        <v>59</v>
      </c>
      <c r="C98" s="8">
        <v>44528</v>
      </c>
      <c r="D98" s="8" t="s">
        <v>28</v>
      </c>
      <c r="E98" s="9">
        <f>ROUND(C49/2,1)</f>
        <v>2.1</v>
      </c>
      <c r="F98">
        <v>74</v>
      </c>
      <c r="G98" s="9">
        <v>71</v>
      </c>
      <c r="H98" s="9">
        <f t="shared" ref="H98" si="30">F98-ROUND(E98,0)</f>
        <v>72</v>
      </c>
      <c r="I98" s="9">
        <f t="shared" ref="I98" si="31">G98-H98</f>
        <v>-1</v>
      </c>
      <c r="J98" s="47">
        <f t="shared" ref="J98" si="32">IF(I98&gt;0, E98-I98*0.2, IF(I98&lt;-3, E98+0.1, E98))</f>
        <v>2.1</v>
      </c>
    </row>
    <row r="99" spans="2:10" x14ac:dyDescent="0.3">
      <c r="B99" s="28" t="s">
        <v>39</v>
      </c>
      <c r="C99" s="8">
        <v>44528</v>
      </c>
      <c r="D99" s="8" t="s">
        <v>28</v>
      </c>
      <c r="E99" s="9">
        <f>ROUND(C50/2,1)</f>
        <v>6.5</v>
      </c>
      <c r="F99" t="s">
        <v>45</v>
      </c>
      <c r="G99" s="9">
        <v>71</v>
      </c>
      <c r="H99" s="9" t="s">
        <v>46</v>
      </c>
      <c r="I99" s="9" t="s">
        <v>46</v>
      </c>
      <c r="J99" s="47">
        <f>E99+0.1</f>
        <v>6.6</v>
      </c>
    </row>
    <row r="100" spans="2:10" x14ac:dyDescent="0.3">
      <c r="B100" s="28" t="s">
        <v>69</v>
      </c>
      <c r="C100" s="8">
        <v>44528</v>
      </c>
      <c r="D100" s="8" t="s">
        <v>28</v>
      </c>
      <c r="E100" s="9">
        <f>ROUND(C51/2,1)</f>
        <v>6.2</v>
      </c>
      <c r="F100">
        <v>95</v>
      </c>
      <c r="G100" s="9">
        <v>71</v>
      </c>
      <c r="H100" s="9">
        <f t="shared" ref="H100" si="33">F100-ROUND(E100,0)</f>
        <v>89</v>
      </c>
      <c r="I100" s="9">
        <f t="shared" ref="I100" si="34">G100-H100</f>
        <v>-18</v>
      </c>
      <c r="J100" s="47">
        <f t="shared" ref="J100" si="35">IF(I100&gt;0, E100-I100*0.2, IF(I100&lt;-3, E100+0.1, E100))</f>
        <v>6.3</v>
      </c>
    </row>
    <row r="101" spans="2:10" x14ac:dyDescent="0.3">
      <c r="B101" s="31" t="s">
        <v>12</v>
      </c>
      <c r="C101" s="32">
        <v>44528</v>
      </c>
      <c r="D101" s="32" t="s">
        <v>28</v>
      </c>
      <c r="E101" s="34">
        <f>ROUND(C12/2,1)</f>
        <v>8.8000000000000007</v>
      </c>
      <c r="F101" s="34">
        <v>93</v>
      </c>
      <c r="G101" s="34">
        <v>71</v>
      </c>
      <c r="H101" s="34">
        <f t="shared" ref="H101:H115" si="36">F101-ROUND(E101,0)</f>
        <v>84</v>
      </c>
      <c r="I101" s="34">
        <f t="shared" ref="I101:I115" si="37">G101-H101</f>
        <v>-13</v>
      </c>
      <c r="J101" s="66">
        <f t="shared" ref="J101:J115" si="38">IF(I101&gt;0, E101-I101*0.2, IF(I101&lt;-3, E101+0.1, E101))</f>
        <v>8.9</v>
      </c>
    </row>
    <row r="102" spans="2:10" x14ac:dyDescent="0.3">
      <c r="B102" s="28" t="s">
        <v>14</v>
      </c>
      <c r="C102" s="8">
        <v>44535</v>
      </c>
      <c r="D102" s="8" t="s">
        <v>18</v>
      </c>
      <c r="E102" s="75">
        <f>J83</f>
        <v>5.0999999999999996</v>
      </c>
      <c r="F102" s="29">
        <v>80</v>
      </c>
      <c r="G102" s="29">
        <v>72</v>
      </c>
      <c r="H102" s="9">
        <f t="shared" si="36"/>
        <v>75</v>
      </c>
      <c r="I102" s="9">
        <f t="shared" si="37"/>
        <v>-3</v>
      </c>
      <c r="J102" s="47">
        <f t="shared" si="38"/>
        <v>5.0999999999999996</v>
      </c>
    </row>
    <row r="103" spans="2:10" x14ac:dyDescent="0.3">
      <c r="B103" s="28" t="s">
        <v>15</v>
      </c>
      <c r="C103" s="8">
        <v>44535</v>
      </c>
      <c r="D103" s="8" t="s">
        <v>18</v>
      </c>
      <c r="E103" s="75">
        <f>J84</f>
        <v>2.4000000000000004</v>
      </c>
      <c r="F103" s="29">
        <v>80</v>
      </c>
      <c r="G103" s="29">
        <v>72</v>
      </c>
      <c r="H103" s="9">
        <f t="shared" si="36"/>
        <v>78</v>
      </c>
      <c r="I103" s="9">
        <f t="shared" si="37"/>
        <v>-6</v>
      </c>
      <c r="J103" s="47">
        <f t="shared" si="38"/>
        <v>2.5000000000000004</v>
      </c>
    </row>
    <row r="104" spans="2:10" x14ac:dyDescent="0.3">
      <c r="B104" s="28" t="s">
        <v>35</v>
      </c>
      <c r="C104" s="8">
        <v>44535</v>
      </c>
      <c r="D104" s="8" t="s">
        <v>18</v>
      </c>
      <c r="E104" s="75">
        <f t="shared" ref="E104:E108" si="39">J85</f>
        <v>1.7999999999999998</v>
      </c>
      <c r="F104">
        <v>78</v>
      </c>
      <c r="G104" s="29">
        <v>72</v>
      </c>
      <c r="H104" s="9">
        <f t="shared" si="36"/>
        <v>76</v>
      </c>
      <c r="I104" s="9">
        <f t="shared" si="37"/>
        <v>-4</v>
      </c>
      <c r="J104" s="47">
        <f t="shared" si="38"/>
        <v>1.9</v>
      </c>
    </row>
    <row r="105" spans="2:10" x14ac:dyDescent="0.3">
      <c r="B105" s="28" t="s">
        <v>36</v>
      </c>
      <c r="C105" s="8">
        <v>44535</v>
      </c>
      <c r="D105" s="8" t="s">
        <v>18</v>
      </c>
      <c r="E105" s="75">
        <f t="shared" si="39"/>
        <v>2.8</v>
      </c>
      <c r="F105">
        <v>73</v>
      </c>
      <c r="G105" s="29">
        <v>72</v>
      </c>
      <c r="H105" s="9">
        <f t="shared" si="36"/>
        <v>70</v>
      </c>
      <c r="I105" s="9">
        <f t="shared" si="37"/>
        <v>2</v>
      </c>
      <c r="J105" s="47">
        <f t="shared" si="38"/>
        <v>2.4</v>
      </c>
    </row>
    <row r="106" spans="2:10" x14ac:dyDescent="0.3">
      <c r="B106" s="28" t="s">
        <v>37</v>
      </c>
      <c r="C106" s="8">
        <v>44535</v>
      </c>
      <c r="D106" s="8" t="s">
        <v>18</v>
      </c>
      <c r="E106" s="75">
        <f t="shared" si="39"/>
        <v>9.1999999999999993</v>
      </c>
      <c r="F106">
        <v>76</v>
      </c>
      <c r="G106" s="29">
        <v>72</v>
      </c>
      <c r="H106" s="9">
        <f t="shared" si="36"/>
        <v>67</v>
      </c>
      <c r="I106" s="9">
        <f t="shared" si="37"/>
        <v>5</v>
      </c>
      <c r="J106" s="47">
        <f t="shared" si="38"/>
        <v>8.1999999999999993</v>
      </c>
    </row>
    <row r="107" spans="2:10" x14ac:dyDescent="0.3">
      <c r="B107" s="28" t="s">
        <v>8</v>
      </c>
      <c r="C107" s="8">
        <v>44535</v>
      </c>
      <c r="D107" s="8" t="s">
        <v>18</v>
      </c>
      <c r="E107" s="75">
        <f t="shared" si="39"/>
        <v>5.6</v>
      </c>
      <c r="F107">
        <v>75</v>
      </c>
      <c r="G107" s="29">
        <v>72</v>
      </c>
      <c r="H107" s="9">
        <f t="shared" si="36"/>
        <v>69</v>
      </c>
      <c r="I107" s="9">
        <f t="shared" si="37"/>
        <v>3</v>
      </c>
      <c r="J107" s="47">
        <f t="shared" si="38"/>
        <v>5</v>
      </c>
    </row>
    <row r="108" spans="2:10" x14ac:dyDescent="0.3">
      <c r="B108" s="28" t="s">
        <v>40</v>
      </c>
      <c r="C108" s="8">
        <v>44535</v>
      </c>
      <c r="D108" s="8" t="s">
        <v>18</v>
      </c>
      <c r="E108" s="75">
        <f t="shared" si="39"/>
        <v>8.1</v>
      </c>
      <c r="F108">
        <v>92</v>
      </c>
      <c r="G108" s="29">
        <v>72</v>
      </c>
      <c r="H108" s="9">
        <f t="shared" si="36"/>
        <v>84</v>
      </c>
      <c r="I108" s="9">
        <f t="shared" si="37"/>
        <v>-12</v>
      </c>
      <c r="J108" s="47">
        <f t="shared" si="38"/>
        <v>8.1999999999999993</v>
      </c>
    </row>
    <row r="109" spans="2:10" x14ac:dyDescent="0.3">
      <c r="B109" s="28" t="s">
        <v>83</v>
      </c>
      <c r="C109" s="8">
        <v>44535</v>
      </c>
      <c r="D109" s="8" t="s">
        <v>18</v>
      </c>
      <c r="E109" s="75">
        <f>J91</f>
        <v>8.6999999999999993</v>
      </c>
      <c r="F109">
        <v>84</v>
      </c>
      <c r="G109" s="29">
        <v>72</v>
      </c>
      <c r="H109" s="9">
        <f t="shared" si="36"/>
        <v>75</v>
      </c>
      <c r="I109" s="9">
        <f t="shared" si="37"/>
        <v>-3</v>
      </c>
      <c r="J109" s="47">
        <f t="shared" si="38"/>
        <v>8.6999999999999993</v>
      </c>
    </row>
    <row r="110" spans="2:10" x14ac:dyDescent="0.3">
      <c r="B110" s="28" t="s">
        <v>30</v>
      </c>
      <c r="C110" s="8">
        <v>44535</v>
      </c>
      <c r="D110" s="8" t="s">
        <v>18</v>
      </c>
      <c r="E110" s="75">
        <f>J92</f>
        <v>6.6</v>
      </c>
      <c r="F110">
        <v>81</v>
      </c>
      <c r="G110" s="29">
        <v>72</v>
      </c>
      <c r="H110" s="9">
        <f t="shared" si="36"/>
        <v>74</v>
      </c>
      <c r="I110" s="9">
        <f t="shared" si="37"/>
        <v>-2</v>
      </c>
      <c r="J110" s="47">
        <f t="shared" si="38"/>
        <v>6.6</v>
      </c>
    </row>
    <row r="111" spans="2:10" x14ac:dyDescent="0.3">
      <c r="B111" s="28" t="s">
        <v>87</v>
      </c>
      <c r="C111" s="8">
        <v>44535</v>
      </c>
      <c r="D111" s="8" t="s">
        <v>18</v>
      </c>
      <c r="E111" s="75">
        <f>J93</f>
        <v>5.7999999999999989</v>
      </c>
      <c r="F111">
        <v>84</v>
      </c>
      <c r="G111" s="29">
        <v>72</v>
      </c>
      <c r="H111" s="9">
        <f t="shared" si="36"/>
        <v>78</v>
      </c>
      <c r="I111" s="9">
        <f t="shared" si="37"/>
        <v>-6</v>
      </c>
      <c r="J111" s="47">
        <f t="shared" si="38"/>
        <v>5.8999999999999986</v>
      </c>
    </row>
    <row r="112" spans="2:10" x14ac:dyDescent="0.3">
      <c r="B112" s="28" t="s">
        <v>116</v>
      </c>
      <c r="C112" s="8">
        <v>44535</v>
      </c>
      <c r="D112" s="8" t="s">
        <v>18</v>
      </c>
      <c r="E112" s="75">
        <f t="shared" ref="E112:E118" si="40">J95</f>
        <v>7.2999999999999989</v>
      </c>
      <c r="F112">
        <v>100</v>
      </c>
      <c r="G112" s="29">
        <v>72</v>
      </c>
      <c r="H112" s="9">
        <f t="shared" si="36"/>
        <v>93</v>
      </c>
      <c r="I112" s="9">
        <f t="shared" si="37"/>
        <v>-21</v>
      </c>
      <c r="J112" s="47">
        <f t="shared" si="38"/>
        <v>7.3999999999999986</v>
      </c>
    </row>
    <row r="113" spans="2:12" x14ac:dyDescent="0.3">
      <c r="B113" s="28" t="s">
        <v>118</v>
      </c>
      <c r="C113" s="8">
        <v>44535</v>
      </c>
      <c r="D113" s="8" t="s">
        <v>18</v>
      </c>
      <c r="E113" s="75">
        <f t="shared" si="40"/>
        <v>10.6</v>
      </c>
      <c r="F113">
        <v>101</v>
      </c>
      <c r="G113" s="29">
        <v>72</v>
      </c>
      <c r="H113" s="9">
        <f t="shared" si="36"/>
        <v>90</v>
      </c>
      <c r="I113" s="9">
        <f t="shared" si="37"/>
        <v>-18</v>
      </c>
      <c r="J113" s="47">
        <f t="shared" si="38"/>
        <v>10.7</v>
      </c>
    </row>
    <row r="114" spans="2:12" x14ac:dyDescent="0.3">
      <c r="B114" s="28" t="s">
        <v>119</v>
      </c>
      <c r="C114" s="8">
        <v>44535</v>
      </c>
      <c r="D114" s="8" t="s">
        <v>18</v>
      </c>
      <c r="E114" s="75">
        <f t="shared" si="40"/>
        <v>3.6</v>
      </c>
      <c r="F114">
        <v>72</v>
      </c>
      <c r="G114" s="29">
        <v>72</v>
      </c>
      <c r="H114" s="9">
        <f t="shared" si="36"/>
        <v>68</v>
      </c>
      <c r="I114" s="9">
        <f t="shared" si="37"/>
        <v>4</v>
      </c>
      <c r="J114" s="47">
        <f t="shared" si="38"/>
        <v>2.8</v>
      </c>
    </row>
    <row r="115" spans="2:12" x14ac:dyDescent="0.3">
      <c r="B115" s="28" t="s">
        <v>59</v>
      </c>
      <c r="C115" s="8">
        <v>44535</v>
      </c>
      <c r="D115" s="8" t="s">
        <v>18</v>
      </c>
      <c r="E115" s="75">
        <f t="shared" si="40"/>
        <v>2.1</v>
      </c>
      <c r="F115">
        <v>77</v>
      </c>
      <c r="G115" s="29">
        <v>72</v>
      </c>
      <c r="H115" s="9">
        <f t="shared" si="36"/>
        <v>75</v>
      </c>
      <c r="I115" s="9">
        <f t="shared" si="37"/>
        <v>-3</v>
      </c>
      <c r="J115" s="47">
        <f t="shared" si="38"/>
        <v>2.1</v>
      </c>
    </row>
    <row r="116" spans="2:12" x14ac:dyDescent="0.3">
      <c r="B116" s="28" t="s">
        <v>39</v>
      </c>
      <c r="C116" s="8">
        <v>44535</v>
      </c>
      <c r="D116" s="8" t="s">
        <v>18</v>
      </c>
      <c r="E116" s="75">
        <f t="shared" si="40"/>
        <v>6.6</v>
      </c>
      <c r="F116">
        <v>88</v>
      </c>
      <c r="G116" s="29">
        <v>72</v>
      </c>
      <c r="H116" s="9">
        <f t="shared" ref="H116:H118" si="41">F116-ROUND(E116,0)</f>
        <v>81</v>
      </c>
      <c r="I116" s="9">
        <f t="shared" ref="I116:I118" si="42">G116-H116</f>
        <v>-9</v>
      </c>
      <c r="J116" s="47">
        <f t="shared" ref="J116:J118" si="43">IF(I116&gt;0, E116-I116*0.2, IF(I116&lt;-3, E116+0.1, E116))</f>
        <v>6.6999999999999993</v>
      </c>
    </row>
    <row r="117" spans="2:12" x14ac:dyDescent="0.3">
      <c r="B117" s="28" t="s">
        <v>69</v>
      </c>
      <c r="C117" s="8">
        <v>44535</v>
      </c>
      <c r="D117" s="8" t="s">
        <v>18</v>
      </c>
      <c r="E117" s="75">
        <f t="shared" si="40"/>
        <v>6.3</v>
      </c>
      <c r="F117">
        <v>89</v>
      </c>
      <c r="G117" s="29">
        <v>72</v>
      </c>
      <c r="H117" s="9">
        <f t="shared" si="41"/>
        <v>83</v>
      </c>
      <c r="I117" s="9">
        <f t="shared" si="42"/>
        <v>-11</v>
      </c>
      <c r="J117" s="47">
        <f t="shared" si="43"/>
        <v>6.3999999999999995</v>
      </c>
    </row>
    <row r="118" spans="2:12" x14ac:dyDescent="0.3">
      <c r="B118" s="28" t="s">
        <v>12</v>
      </c>
      <c r="C118" s="8">
        <v>44535</v>
      </c>
      <c r="D118" s="8" t="s">
        <v>18</v>
      </c>
      <c r="E118" s="44">
        <f t="shared" si="40"/>
        <v>8.9</v>
      </c>
      <c r="F118" s="9">
        <v>87</v>
      </c>
      <c r="G118" s="29">
        <v>72</v>
      </c>
      <c r="H118" s="9">
        <f t="shared" si="41"/>
        <v>78</v>
      </c>
      <c r="I118" s="9">
        <f t="shared" si="42"/>
        <v>-6</v>
      </c>
      <c r="J118" s="47">
        <f t="shared" si="43"/>
        <v>9</v>
      </c>
    </row>
    <row r="119" spans="2:12" x14ac:dyDescent="0.3">
      <c r="B119" s="28" t="s">
        <v>120</v>
      </c>
      <c r="C119" s="8">
        <v>44535</v>
      </c>
      <c r="D119" s="8" t="s">
        <v>18</v>
      </c>
      <c r="E119" s="44">
        <f>ROUND(C53/2,1)</f>
        <v>5.8</v>
      </c>
      <c r="F119" s="9">
        <v>91</v>
      </c>
      <c r="G119" s="29">
        <v>72</v>
      </c>
      <c r="H119" s="9">
        <f t="shared" ref="H119" si="44">F119-ROUND(E119,0)</f>
        <v>85</v>
      </c>
      <c r="I119" s="9">
        <f t="shared" ref="I119" si="45">G119-H119</f>
        <v>-13</v>
      </c>
      <c r="J119" s="47">
        <f t="shared" ref="J119" si="46">IF(I119&gt;0, E119-I119*0.2, IF(I119&lt;-3, E119+0.1, E119))</f>
        <v>5.8999999999999995</v>
      </c>
    </row>
    <row r="120" spans="2:12" x14ac:dyDescent="0.3">
      <c r="B120" s="7" t="s">
        <v>96</v>
      </c>
      <c r="C120" s="8">
        <v>44535</v>
      </c>
      <c r="D120" s="8" t="s">
        <v>18</v>
      </c>
      <c r="E120" s="44">
        <f>ROUND(C35/2,1)</f>
        <v>14.3</v>
      </c>
      <c r="F120" s="29">
        <v>114</v>
      </c>
      <c r="G120" s="29">
        <v>72</v>
      </c>
      <c r="H120" s="9">
        <f t="shared" ref="H120:H123" si="47">F120-ROUND(E120,0)</f>
        <v>100</v>
      </c>
      <c r="I120" s="9">
        <f t="shared" ref="I120:I123" si="48">G120-H120</f>
        <v>-28</v>
      </c>
      <c r="J120" s="47">
        <f t="shared" ref="J120:J122" si="49">IF(I120&gt;0, E120-I120*0.2, IF(I120&lt;-3, E120+0.1, E120))</f>
        <v>14.4</v>
      </c>
    </row>
    <row r="121" spans="2:12" x14ac:dyDescent="0.3">
      <c r="B121" s="7" t="s">
        <v>44</v>
      </c>
      <c r="C121" s="8">
        <v>44535</v>
      </c>
      <c r="D121" s="8" t="s">
        <v>18</v>
      </c>
      <c r="E121" s="44">
        <f>ROUND(C21/2,1)</f>
        <v>14.1</v>
      </c>
      <c r="F121" s="29">
        <v>113</v>
      </c>
      <c r="G121" s="29">
        <v>72</v>
      </c>
      <c r="H121" s="9">
        <f t="shared" si="47"/>
        <v>99</v>
      </c>
      <c r="I121" s="9">
        <f t="shared" si="48"/>
        <v>-27</v>
      </c>
      <c r="J121" s="47">
        <f t="shared" si="49"/>
        <v>14.2</v>
      </c>
    </row>
    <row r="122" spans="2:12" x14ac:dyDescent="0.3">
      <c r="B122" s="28" t="s">
        <v>43</v>
      </c>
      <c r="C122" s="8">
        <v>44535</v>
      </c>
      <c r="D122" s="8" t="s">
        <v>18</v>
      </c>
      <c r="E122" s="75">
        <f>J75</f>
        <v>10.799999999999999</v>
      </c>
      <c r="F122" s="29">
        <v>98</v>
      </c>
      <c r="G122" s="29">
        <v>72</v>
      </c>
      <c r="H122" s="9">
        <f t="shared" si="47"/>
        <v>87</v>
      </c>
      <c r="I122" s="9">
        <f t="shared" si="48"/>
        <v>-15</v>
      </c>
      <c r="J122" s="47">
        <f t="shared" si="49"/>
        <v>10.899999999999999</v>
      </c>
    </row>
    <row r="123" spans="2:12" x14ac:dyDescent="0.3">
      <c r="B123" s="28" t="s">
        <v>122</v>
      </c>
      <c r="C123" s="8">
        <v>44535</v>
      </c>
      <c r="D123" s="8" t="s">
        <v>18</v>
      </c>
      <c r="E123" s="44">
        <v>18</v>
      </c>
      <c r="F123" s="29">
        <v>124</v>
      </c>
      <c r="G123" s="29">
        <v>72</v>
      </c>
      <c r="H123" s="9">
        <f t="shared" si="47"/>
        <v>106</v>
      </c>
      <c r="I123" s="9">
        <f t="shared" si="48"/>
        <v>-34</v>
      </c>
      <c r="J123" s="47">
        <v>18</v>
      </c>
      <c r="L123" t="s">
        <v>123</v>
      </c>
    </row>
    <row r="124" spans="2:12" x14ac:dyDescent="0.3">
      <c r="B124" s="31" t="s">
        <v>121</v>
      </c>
      <c r="C124" s="32">
        <v>44535</v>
      </c>
      <c r="D124" s="32" t="s">
        <v>18</v>
      </c>
      <c r="E124" s="71">
        <f>ROUND(C55/2,1)</f>
        <v>17.600000000000001</v>
      </c>
      <c r="F124" s="35">
        <v>122</v>
      </c>
      <c r="G124" s="35">
        <v>72</v>
      </c>
      <c r="H124" s="34">
        <f t="shared" ref="H124:H142" si="50">F124-ROUND(E124,0)</f>
        <v>104</v>
      </c>
      <c r="I124" s="34">
        <f t="shared" ref="I124:I142" si="51">G124-H124</f>
        <v>-32</v>
      </c>
      <c r="J124" s="66">
        <f t="shared" ref="J124:J142" si="52">IF(I124&gt;0, E124-I124*0.2, IF(I124&lt;-3, E124+0.1, E124))</f>
        <v>17.700000000000003</v>
      </c>
    </row>
    <row r="125" spans="2:12" x14ac:dyDescent="0.3">
      <c r="B125" s="28" t="s">
        <v>14</v>
      </c>
      <c r="C125" s="1">
        <v>44542</v>
      </c>
      <c r="D125" s="15" t="s">
        <v>33</v>
      </c>
      <c r="E125" s="75">
        <f>J102</f>
        <v>5.0999999999999996</v>
      </c>
      <c r="F125" s="29">
        <v>85</v>
      </c>
      <c r="G125" s="29">
        <v>72</v>
      </c>
      <c r="H125" s="9">
        <f t="shared" si="50"/>
        <v>80</v>
      </c>
      <c r="I125" s="9">
        <f t="shared" si="51"/>
        <v>-8</v>
      </c>
      <c r="J125" s="47">
        <f t="shared" si="52"/>
        <v>5.1999999999999993</v>
      </c>
    </row>
    <row r="126" spans="2:12" x14ac:dyDescent="0.3">
      <c r="B126" s="28" t="s">
        <v>15</v>
      </c>
      <c r="C126" s="1">
        <v>44542</v>
      </c>
      <c r="D126" s="15" t="s">
        <v>33</v>
      </c>
      <c r="E126" s="75">
        <f t="shared" ref="E126:E138" si="53">J103</f>
        <v>2.5000000000000004</v>
      </c>
      <c r="F126" s="29">
        <v>78</v>
      </c>
      <c r="G126" s="29">
        <v>72</v>
      </c>
      <c r="H126" s="9">
        <f t="shared" si="50"/>
        <v>75</v>
      </c>
      <c r="I126" s="9">
        <f t="shared" si="51"/>
        <v>-3</v>
      </c>
      <c r="J126" s="47">
        <f t="shared" si="52"/>
        <v>2.5000000000000004</v>
      </c>
    </row>
    <row r="127" spans="2:12" x14ac:dyDescent="0.3">
      <c r="B127" s="28" t="s">
        <v>35</v>
      </c>
      <c r="C127" s="1">
        <v>44542</v>
      </c>
      <c r="D127" s="15" t="s">
        <v>33</v>
      </c>
      <c r="E127" s="75">
        <f t="shared" si="53"/>
        <v>1.9</v>
      </c>
      <c r="F127">
        <v>88</v>
      </c>
      <c r="G127" s="29">
        <v>72</v>
      </c>
      <c r="H127" s="9">
        <f t="shared" si="50"/>
        <v>86</v>
      </c>
      <c r="I127" s="9">
        <f t="shared" si="51"/>
        <v>-14</v>
      </c>
      <c r="J127" s="47">
        <f t="shared" si="52"/>
        <v>2</v>
      </c>
    </row>
    <row r="128" spans="2:12" x14ac:dyDescent="0.3">
      <c r="B128" s="28" t="s">
        <v>36</v>
      </c>
      <c r="C128" s="1">
        <v>44542</v>
      </c>
      <c r="D128" s="15" t="s">
        <v>33</v>
      </c>
      <c r="E128" s="75">
        <f t="shared" si="53"/>
        <v>2.4</v>
      </c>
      <c r="F128">
        <v>81</v>
      </c>
      <c r="G128" s="29">
        <v>72</v>
      </c>
      <c r="H128" s="9">
        <f t="shared" si="50"/>
        <v>79</v>
      </c>
      <c r="I128" s="9">
        <f t="shared" si="51"/>
        <v>-7</v>
      </c>
      <c r="J128" s="47">
        <f t="shared" si="52"/>
        <v>2.5</v>
      </c>
    </row>
    <row r="129" spans="2:10" x14ac:dyDescent="0.3">
      <c r="B129" s="28" t="s">
        <v>37</v>
      </c>
      <c r="C129" s="1">
        <v>44542</v>
      </c>
      <c r="D129" s="15" t="s">
        <v>33</v>
      </c>
      <c r="E129" s="75">
        <f t="shared" si="53"/>
        <v>8.1999999999999993</v>
      </c>
      <c r="F129">
        <v>80</v>
      </c>
      <c r="G129" s="29">
        <v>72</v>
      </c>
      <c r="H129" s="9">
        <f t="shared" si="50"/>
        <v>72</v>
      </c>
      <c r="I129" s="9">
        <f t="shared" si="51"/>
        <v>0</v>
      </c>
      <c r="J129" s="47">
        <f t="shared" si="52"/>
        <v>8.1999999999999993</v>
      </c>
    </row>
    <row r="130" spans="2:10" x14ac:dyDescent="0.3">
      <c r="B130" s="28" t="s">
        <v>8</v>
      </c>
      <c r="C130" s="1">
        <v>44542</v>
      </c>
      <c r="D130" s="15" t="s">
        <v>33</v>
      </c>
      <c r="E130" s="75">
        <f t="shared" si="53"/>
        <v>5</v>
      </c>
      <c r="F130">
        <v>78</v>
      </c>
      <c r="G130" s="29">
        <v>72</v>
      </c>
      <c r="H130" s="9">
        <f t="shared" si="50"/>
        <v>73</v>
      </c>
      <c r="I130" s="9">
        <f t="shared" si="51"/>
        <v>-1</v>
      </c>
      <c r="J130" s="47">
        <f t="shared" si="52"/>
        <v>5</v>
      </c>
    </row>
    <row r="131" spans="2:10" x14ac:dyDescent="0.3">
      <c r="B131" s="28" t="s">
        <v>40</v>
      </c>
      <c r="C131" s="1">
        <v>44542</v>
      </c>
      <c r="D131" s="15" t="s">
        <v>33</v>
      </c>
      <c r="E131" s="75">
        <f t="shared" si="53"/>
        <v>8.1999999999999993</v>
      </c>
      <c r="F131">
        <v>89</v>
      </c>
      <c r="G131" s="29">
        <v>72</v>
      </c>
      <c r="H131" s="9">
        <f t="shared" si="50"/>
        <v>81</v>
      </c>
      <c r="I131" s="9">
        <f t="shared" si="51"/>
        <v>-9</v>
      </c>
      <c r="J131" s="47">
        <f t="shared" si="52"/>
        <v>8.2999999999999989</v>
      </c>
    </row>
    <row r="132" spans="2:10" x14ac:dyDescent="0.3">
      <c r="B132" s="28" t="s">
        <v>83</v>
      </c>
      <c r="C132" s="1">
        <v>44542</v>
      </c>
      <c r="D132" s="15" t="s">
        <v>33</v>
      </c>
      <c r="E132" s="75">
        <f t="shared" si="53"/>
        <v>8.6999999999999993</v>
      </c>
      <c r="F132">
        <v>85</v>
      </c>
      <c r="G132" s="29">
        <v>72</v>
      </c>
      <c r="H132" s="9">
        <f t="shared" si="50"/>
        <v>76</v>
      </c>
      <c r="I132" s="9">
        <f t="shared" si="51"/>
        <v>-4</v>
      </c>
      <c r="J132" s="47">
        <f t="shared" si="52"/>
        <v>8.7999999999999989</v>
      </c>
    </row>
    <row r="133" spans="2:10" x14ac:dyDescent="0.3">
      <c r="B133" s="28" t="s">
        <v>30</v>
      </c>
      <c r="C133" s="1">
        <v>44542</v>
      </c>
      <c r="D133" s="15" t="s">
        <v>33</v>
      </c>
      <c r="E133" s="75">
        <f t="shared" si="53"/>
        <v>6.6</v>
      </c>
      <c r="F133">
        <v>85</v>
      </c>
      <c r="G133" s="29">
        <v>72</v>
      </c>
      <c r="H133" s="9">
        <f t="shared" si="50"/>
        <v>78</v>
      </c>
      <c r="I133" s="9">
        <f t="shared" si="51"/>
        <v>-6</v>
      </c>
      <c r="J133" s="47">
        <f t="shared" si="52"/>
        <v>6.6999999999999993</v>
      </c>
    </row>
    <row r="134" spans="2:10" x14ac:dyDescent="0.3">
      <c r="B134" s="28" t="s">
        <v>87</v>
      </c>
      <c r="C134" s="1">
        <v>44542</v>
      </c>
      <c r="D134" s="15" t="s">
        <v>33</v>
      </c>
      <c r="E134" s="75">
        <f t="shared" si="53"/>
        <v>5.8999999999999986</v>
      </c>
      <c r="F134">
        <v>93</v>
      </c>
      <c r="G134" s="29">
        <v>72</v>
      </c>
      <c r="H134" s="9">
        <f t="shared" si="50"/>
        <v>87</v>
      </c>
      <c r="I134" s="9">
        <f t="shared" si="51"/>
        <v>-15</v>
      </c>
      <c r="J134" s="47">
        <f t="shared" si="52"/>
        <v>5.9999999999999982</v>
      </c>
    </row>
    <row r="135" spans="2:10" x14ac:dyDescent="0.3">
      <c r="B135" s="28" t="s">
        <v>116</v>
      </c>
      <c r="C135" s="1">
        <v>44542</v>
      </c>
      <c r="D135" s="15" t="s">
        <v>33</v>
      </c>
      <c r="E135" s="75">
        <f t="shared" si="53"/>
        <v>7.3999999999999986</v>
      </c>
      <c r="F135">
        <v>102</v>
      </c>
      <c r="G135" s="29">
        <v>72</v>
      </c>
      <c r="H135" s="9">
        <f t="shared" si="50"/>
        <v>95</v>
      </c>
      <c r="I135" s="9">
        <f t="shared" si="51"/>
        <v>-23</v>
      </c>
      <c r="J135" s="47">
        <f t="shared" si="52"/>
        <v>7.4999999999999982</v>
      </c>
    </row>
    <row r="136" spans="2:10" x14ac:dyDescent="0.3">
      <c r="B136" s="28" t="s">
        <v>118</v>
      </c>
      <c r="C136" s="1">
        <v>44542</v>
      </c>
      <c r="D136" s="15" t="s">
        <v>33</v>
      </c>
      <c r="E136" s="75">
        <f t="shared" si="53"/>
        <v>10.7</v>
      </c>
      <c r="F136">
        <v>97</v>
      </c>
      <c r="G136" s="29">
        <v>72</v>
      </c>
      <c r="H136" s="9">
        <f t="shared" si="50"/>
        <v>86</v>
      </c>
      <c r="I136" s="9">
        <f t="shared" si="51"/>
        <v>-14</v>
      </c>
      <c r="J136" s="47">
        <f t="shared" si="52"/>
        <v>10.799999999999999</v>
      </c>
    </row>
    <row r="137" spans="2:10" x14ac:dyDescent="0.3">
      <c r="B137" s="28" t="s">
        <v>119</v>
      </c>
      <c r="C137" s="1">
        <v>44542</v>
      </c>
      <c r="D137" s="15" t="s">
        <v>33</v>
      </c>
      <c r="E137" s="75">
        <f t="shared" si="53"/>
        <v>2.8</v>
      </c>
      <c r="F137">
        <v>69</v>
      </c>
      <c r="G137" s="29">
        <v>72</v>
      </c>
      <c r="H137" s="9">
        <f t="shared" si="50"/>
        <v>66</v>
      </c>
      <c r="I137" s="9">
        <f t="shared" si="51"/>
        <v>6</v>
      </c>
      <c r="J137" s="47">
        <f t="shared" si="52"/>
        <v>1.5999999999999996</v>
      </c>
    </row>
    <row r="138" spans="2:10" x14ac:dyDescent="0.3">
      <c r="B138" s="28" t="s">
        <v>59</v>
      </c>
      <c r="C138" s="1">
        <v>44542</v>
      </c>
      <c r="D138" s="15" t="s">
        <v>33</v>
      </c>
      <c r="E138" s="75">
        <f t="shared" si="53"/>
        <v>2.1</v>
      </c>
      <c r="F138">
        <v>78</v>
      </c>
      <c r="G138" s="29">
        <v>72</v>
      </c>
      <c r="H138" s="9">
        <f t="shared" si="50"/>
        <v>76</v>
      </c>
      <c r="I138" s="9">
        <f t="shared" si="51"/>
        <v>-4</v>
      </c>
      <c r="J138" s="47">
        <f t="shared" si="52"/>
        <v>2.2000000000000002</v>
      </c>
    </row>
    <row r="139" spans="2:10" x14ac:dyDescent="0.3">
      <c r="B139" s="28" t="s">
        <v>12</v>
      </c>
      <c r="C139" s="1">
        <v>44542</v>
      </c>
      <c r="D139" s="15" t="s">
        <v>33</v>
      </c>
      <c r="E139" s="75">
        <f>J118</f>
        <v>9</v>
      </c>
      <c r="F139">
        <v>90</v>
      </c>
      <c r="G139" s="29">
        <v>72</v>
      </c>
      <c r="H139" s="9">
        <f t="shared" si="50"/>
        <v>81</v>
      </c>
      <c r="I139" s="9">
        <f t="shared" si="51"/>
        <v>-9</v>
      </c>
      <c r="J139" s="47">
        <f t="shared" si="52"/>
        <v>9.1</v>
      </c>
    </row>
    <row r="140" spans="2:10" x14ac:dyDescent="0.3">
      <c r="B140" s="28" t="s">
        <v>120</v>
      </c>
      <c r="C140" s="1">
        <v>44542</v>
      </c>
      <c r="D140" s="15" t="s">
        <v>33</v>
      </c>
      <c r="E140" s="75">
        <f>J119</f>
        <v>5.8999999999999995</v>
      </c>
      <c r="F140">
        <v>82</v>
      </c>
      <c r="G140" s="29">
        <v>72</v>
      </c>
      <c r="H140" s="9">
        <f t="shared" si="50"/>
        <v>76</v>
      </c>
      <c r="I140" s="9">
        <f t="shared" si="51"/>
        <v>-4</v>
      </c>
      <c r="J140" s="47">
        <f t="shared" si="52"/>
        <v>5.9999999999999991</v>
      </c>
    </row>
    <row r="141" spans="2:10" x14ac:dyDescent="0.3">
      <c r="B141" s="7" t="s">
        <v>96</v>
      </c>
      <c r="C141" s="1">
        <v>44542</v>
      </c>
      <c r="D141" s="15" t="s">
        <v>33</v>
      </c>
      <c r="E141" s="75">
        <f>J120</f>
        <v>14.4</v>
      </c>
      <c r="F141">
        <v>120</v>
      </c>
      <c r="G141" s="29">
        <v>72</v>
      </c>
      <c r="H141" s="9">
        <f t="shared" si="50"/>
        <v>106</v>
      </c>
      <c r="I141" s="9">
        <f t="shared" si="51"/>
        <v>-34</v>
      </c>
      <c r="J141" s="47">
        <f t="shared" si="52"/>
        <v>14.5</v>
      </c>
    </row>
    <row r="142" spans="2:10" x14ac:dyDescent="0.3">
      <c r="B142" s="28" t="s">
        <v>43</v>
      </c>
      <c r="C142" s="1">
        <v>44542</v>
      </c>
      <c r="D142" s="15" t="s">
        <v>33</v>
      </c>
      <c r="E142" s="75">
        <f>J122</f>
        <v>10.899999999999999</v>
      </c>
      <c r="F142">
        <v>85</v>
      </c>
      <c r="G142" s="29">
        <v>72</v>
      </c>
      <c r="H142" s="9">
        <f t="shared" si="50"/>
        <v>74</v>
      </c>
      <c r="I142" s="9">
        <f t="shared" si="51"/>
        <v>-2</v>
      </c>
      <c r="J142" s="47">
        <f t="shared" si="52"/>
        <v>10.899999999999999</v>
      </c>
    </row>
    <row r="143" spans="2:10" x14ac:dyDescent="0.3">
      <c r="B143" s="31" t="s">
        <v>60</v>
      </c>
      <c r="C143" s="32">
        <v>44542</v>
      </c>
      <c r="D143" s="33" t="s">
        <v>33</v>
      </c>
      <c r="E143" s="71">
        <f>J90</f>
        <v>6.1</v>
      </c>
      <c r="F143" s="34">
        <v>76</v>
      </c>
      <c r="G143" s="35">
        <v>72</v>
      </c>
      <c r="H143" s="34">
        <f t="shared" ref="H143:H157" si="54">F143-ROUND(E143,0)</f>
        <v>70</v>
      </c>
      <c r="I143" s="34">
        <f t="shared" ref="I143:I157" si="55">G143-H143</f>
        <v>2</v>
      </c>
      <c r="J143" s="66">
        <f t="shared" ref="J143:J157" si="56">IF(I143&gt;0, E143-I143*0.2, IF(I143&lt;-3, E143+0.1, E143))</f>
        <v>5.6999999999999993</v>
      </c>
    </row>
    <row r="144" spans="2:10" x14ac:dyDescent="0.3">
      <c r="B144" s="28" t="s">
        <v>14</v>
      </c>
      <c r="C144" s="1">
        <v>44549</v>
      </c>
      <c r="D144" s="15" t="s">
        <v>21</v>
      </c>
      <c r="E144" s="75">
        <f>J125</f>
        <v>5.1999999999999993</v>
      </c>
      <c r="F144" s="29">
        <v>75</v>
      </c>
      <c r="G144" s="29">
        <v>72</v>
      </c>
      <c r="H144" s="9">
        <f t="shared" si="54"/>
        <v>70</v>
      </c>
      <c r="I144" s="9">
        <f t="shared" si="55"/>
        <v>2</v>
      </c>
      <c r="J144" s="47">
        <f t="shared" si="56"/>
        <v>4.7999999999999989</v>
      </c>
    </row>
    <row r="145" spans="2:10" x14ac:dyDescent="0.3">
      <c r="B145" s="28" t="s">
        <v>15</v>
      </c>
      <c r="C145" s="1">
        <v>44549</v>
      </c>
      <c r="D145" s="15" t="s">
        <v>21</v>
      </c>
      <c r="E145" s="75">
        <f t="shared" ref="E145" si="57">J126</f>
        <v>2.5000000000000004</v>
      </c>
      <c r="F145" s="29">
        <v>78</v>
      </c>
      <c r="G145" s="29">
        <v>72</v>
      </c>
      <c r="H145" s="9">
        <f t="shared" si="54"/>
        <v>75</v>
      </c>
      <c r="I145" s="9">
        <f t="shared" si="55"/>
        <v>-3</v>
      </c>
      <c r="J145" s="47">
        <f t="shared" si="56"/>
        <v>2.5000000000000004</v>
      </c>
    </row>
    <row r="146" spans="2:10" x14ac:dyDescent="0.3">
      <c r="B146" s="28" t="s">
        <v>36</v>
      </c>
      <c r="C146" s="1">
        <v>44549</v>
      </c>
      <c r="D146" s="15" t="s">
        <v>21</v>
      </c>
      <c r="E146" s="75">
        <f t="shared" ref="E146:E151" si="58">J128</f>
        <v>2.5</v>
      </c>
      <c r="F146" s="29">
        <v>78</v>
      </c>
      <c r="G146" s="29">
        <v>72</v>
      </c>
      <c r="H146" s="9">
        <f t="shared" si="54"/>
        <v>75</v>
      </c>
      <c r="I146" s="9">
        <f t="shared" si="55"/>
        <v>-3</v>
      </c>
      <c r="J146" s="47">
        <f t="shared" si="56"/>
        <v>2.5</v>
      </c>
    </row>
    <row r="147" spans="2:10" x14ac:dyDescent="0.3">
      <c r="B147" s="28" t="s">
        <v>37</v>
      </c>
      <c r="C147" s="1">
        <v>44549</v>
      </c>
      <c r="D147" s="15" t="s">
        <v>21</v>
      </c>
      <c r="E147" s="75">
        <f t="shared" si="58"/>
        <v>8.1999999999999993</v>
      </c>
      <c r="F147" s="29">
        <v>82</v>
      </c>
      <c r="G147" s="29">
        <v>72</v>
      </c>
      <c r="H147" s="9">
        <f t="shared" si="54"/>
        <v>74</v>
      </c>
      <c r="I147" s="9">
        <f t="shared" si="55"/>
        <v>-2</v>
      </c>
      <c r="J147" s="47">
        <f t="shared" si="56"/>
        <v>8.1999999999999993</v>
      </c>
    </row>
    <row r="148" spans="2:10" x14ac:dyDescent="0.3">
      <c r="B148" s="28" t="s">
        <v>8</v>
      </c>
      <c r="C148" s="1">
        <v>44549</v>
      </c>
      <c r="D148" s="15" t="s">
        <v>21</v>
      </c>
      <c r="E148" s="75">
        <f t="shared" si="58"/>
        <v>5</v>
      </c>
      <c r="F148" s="29">
        <v>83</v>
      </c>
      <c r="G148" s="29">
        <v>72</v>
      </c>
      <c r="H148" s="9">
        <f t="shared" si="54"/>
        <v>78</v>
      </c>
      <c r="I148" s="9">
        <f t="shared" si="55"/>
        <v>-6</v>
      </c>
      <c r="J148" s="47">
        <f t="shared" si="56"/>
        <v>5.0999999999999996</v>
      </c>
    </row>
    <row r="149" spans="2:10" x14ac:dyDescent="0.3">
      <c r="B149" s="28" t="s">
        <v>40</v>
      </c>
      <c r="C149" s="1">
        <v>44549</v>
      </c>
      <c r="D149" s="15" t="s">
        <v>21</v>
      </c>
      <c r="E149" s="75">
        <f t="shared" si="58"/>
        <v>8.2999999999999989</v>
      </c>
      <c r="F149" s="29">
        <v>93</v>
      </c>
      <c r="G149" s="29">
        <v>72</v>
      </c>
      <c r="H149" s="9">
        <f t="shared" si="54"/>
        <v>85</v>
      </c>
      <c r="I149" s="9">
        <f t="shared" si="55"/>
        <v>-13</v>
      </c>
      <c r="J149" s="47">
        <f t="shared" si="56"/>
        <v>8.3999999999999986</v>
      </c>
    </row>
    <row r="150" spans="2:10" x14ac:dyDescent="0.3">
      <c r="B150" s="28" t="s">
        <v>83</v>
      </c>
      <c r="C150" s="1">
        <v>44549</v>
      </c>
      <c r="D150" s="15" t="s">
        <v>21</v>
      </c>
      <c r="E150" s="75">
        <f t="shared" si="58"/>
        <v>8.7999999999999989</v>
      </c>
      <c r="F150" s="29">
        <v>86</v>
      </c>
      <c r="G150" s="29">
        <v>72</v>
      </c>
      <c r="H150" s="9">
        <f t="shared" si="54"/>
        <v>77</v>
      </c>
      <c r="I150" s="9">
        <f t="shared" si="55"/>
        <v>-5</v>
      </c>
      <c r="J150" s="47">
        <f t="shared" si="56"/>
        <v>8.8999999999999986</v>
      </c>
    </row>
    <row r="151" spans="2:10" x14ac:dyDescent="0.3">
      <c r="B151" s="28" t="s">
        <v>30</v>
      </c>
      <c r="C151" s="1">
        <v>44549</v>
      </c>
      <c r="D151" s="15" t="s">
        <v>21</v>
      </c>
      <c r="E151" s="75">
        <f t="shared" si="58"/>
        <v>6.6999999999999993</v>
      </c>
      <c r="F151" s="29">
        <v>81</v>
      </c>
      <c r="G151" s="29">
        <v>72</v>
      </c>
      <c r="H151" s="9">
        <f t="shared" si="54"/>
        <v>74</v>
      </c>
      <c r="I151" s="9">
        <f t="shared" si="55"/>
        <v>-2</v>
      </c>
      <c r="J151" s="47">
        <f t="shared" si="56"/>
        <v>6.6999999999999993</v>
      </c>
    </row>
    <row r="152" spans="2:10" x14ac:dyDescent="0.3">
      <c r="B152" s="28" t="s">
        <v>116</v>
      </c>
      <c r="C152" s="1">
        <v>44549</v>
      </c>
      <c r="D152" s="15" t="s">
        <v>21</v>
      </c>
      <c r="E152" s="75">
        <f>J135</f>
        <v>7.4999999999999982</v>
      </c>
      <c r="F152" s="29">
        <v>92</v>
      </c>
      <c r="G152" s="29">
        <v>72</v>
      </c>
      <c r="H152" s="9">
        <f t="shared" si="54"/>
        <v>84</v>
      </c>
      <c r="I152" s="9">
        <f t="shared" si="55"/>
        <v>-12</v>
      </c>
      <c r="J152" s="47">
        <f t="shared" si="56"/>
        <v>7.5999999999999979</v>
      </c>
    </row>
    <row r="153" spans="2:10" x14ac:dyDescent="0.3">
      <c r="B153" s="28" t="s">
        <v>118</v>
      </c>
      <c r="C153" s="1">
        <v>44549</v>
      </c>
      <c r="D153" s="15" t="s">
        <v>21</v>
      </c>
      <c r="E153" s="75">
        <f>J136</f>
        <v>10.799999999999999</v>
      </c>
      <c r="F153" s="29">
        <v>85</v>
      </c>
      <c r="G153" s="29">
        <v>72</v>
      </c>
      <c r="H153" s="9">
        <f t="shared" si="54"/>
        <v>74</v>
      </c>
      <c r="I153" s="9">
        <f t="shared" si="55"/>
        <v>-2</v>
      </c>
      <c r="J153" s="47">
        <f t="shared" si="56"/>
        <v>10.799999999999999</v>
      </c>
    </row>
    <row r="154" spans="2:10" x14ac:dyDescent="0.3">
      <c r="B154" s="28" t="s">
        <v>119</v>
      </c>
      <c r="C154" s="1">
        <v>44549</v>
      </c>
      <c r="D154" s="15" t="s">
        <v>21</v>
      </c>
      <c r="E154" s="75">
        <f>J137</f>
        <v>1.5999999999999996</v>
      </c>
      <c r="F154">
        <v>74</v>
      </c>
      <c r="G154" s="29">
        <v>72</v>
      </c>
      <c r="H154" s="9">
        <f t="shared" si="54"/>
        <v>72</v>
      </c>
      <c r="I154" s="9">
        <f t="shared" si="55"/>
        <v>0</v>
      </c>
      <c r="J154" s="47">
        <f t="shared" si="56"/>
        <v>1.5999999999999996</v>
      </c>
    </row>
    <row r="155" spans="2:10" x14ac:dyDescent="0.3">
      <c r="B155" s="28" t="s">
        <v>12</v>
      </c>
      <c r="C155" s="1">
        <v>44549</v>
      </c>
      <c r="D155" s="15" t="s">
        <v>21</v>
      </c>
      <c r="E155" s="75">
        <f>J139</f>
        <v>9.1</v>
      </c>
      <c r="F155">
        <v>88</v>
      </c>
      <c r="G155" s="29">
        <v>72</v>
      </c>
      <c r="H155" s="9">
        <f t="shared" si="54"/>
        <v>79</v>
      </c>
      <c r="I155" s="9">
        <f t="shared" si="55"/>
        <v>-7</v>
      </c>
      <c r="J155" s="47">
        <f t="shared" si="56"/>
        <v>9.1999999999999993</v>
      </c>
    </row>
    <row r="156" spans="2:10" x14ac:dyDescent="0.3">
      <c r="B156" s="7" t="s">
        <v>96</v>
      </c>
      <c r="C156" s="1">
        <v>44549</v>
      </c>
      <c r="D156" s="15" t="s">
        <v>21</v>
      </c>
      <c r="E156" s="75">
        <f>J141</f>
        <v>14.5</v>
      </c>
      <c r="F156">
        <v>109</v>
      </c>
      <c r="G156" s="29">
        <v>72</v>
      </c>
      <c r="H156" s="9">
        <f t="shared" si="54"/>
        <v>94</v>
      </c>
      <c r="I156" s="9">
        <f t="shared" si="55"/>
        <v>-22</v>
      </c>
      <c r="J156" s="47">
        <f t="shared" si="56"/>
        <v>14.6</v>
      </c>
    </row>
    <row r="157" spans="2:10" x14ac:dyDescent="0.3">
      <c r="B157" s="28" t="s">
        <v>43</v>
      </c>
      <c r="C157" s="1">
        <v>44549</v>
      </c>
      <c r="D157" s="15" t="s">
        <v>21</v>
      </c>
      <c r="E157" s="75">
        <f>J142</f>
        <v>10.899999999999999</v>
      </c>
      <c r="F157">
        <v>96</v>
      </c>
      <c r="G157" s="29">
        <v>72</v>
      </c>
      <c r="H157" s="9">
        <f t="shared" si="54"/>
        <v>85</v>
      </c>
      <c r="I157" s="9">
        <f t="shared" si="55"/>
        <v>-13</v>
      </c>
      <c r="J157" s="47">
        <f t="shared" si="56"/>
        <v>10.999999999999998</v>
      </c>
    </row>
    <row r="158" spans="2:10" x14ac:dyDescent="0.3">
      <c r="B158" s="31" t="s">
        <v>60</v>
      </c>
      <c r="C158" s="32">
        <v>44549</v>
      </c>
      <c r="D158" s="33" t="s">
        <v>21</v>
      </c>
      <c r="E158" s="71">
        <f>J143</f>
        <v>5.6999999999999993</v>
      </c>
      <c r="F158" s="34">
        <v>77</v>
      </c>
      <c r="G158" s="35">
        <v>72</v>
      </c>
      <c r="H158" s="34">
        <f t="shared" ref="H158:H172" si="59">F158-ROUND(E158,0)</f>
        <v>71</v>
      </c>
      <c r="I158" s="34">
        <f t="shared" ref="I158:I172" si="60">G158-H158</f>
        <v>1</v>
      </c>
      <c r="J158" s="66">
        <f t="shared" ref="J158:J172" si="61">IF(I158&gt;0, E158-I158*0.2, IF(I158&lt;-3, E158+0.1, E158))</f>
        <v>5.4999999999999991</v>
      </c>
    </row>
    <row r="159" spans="2:10" x14ac:dyDescent="0.3">
      <c r="B159" s="28" t="s">
        <v>14</v>
      </c>
      <c r="C159" s="1">
        <v>44563</v>
      </c>
      <c r="D159" s="15" t="s">
        <v>27</v>
      </c>
      <c r="E159" s="75">
        <f>J144</f>
        <v>4.7999999999999989</v>
      </c>
      <c r="F159" s="29">
        <v>81</v>
      </c>
      <c r="G159" s="29">
        <v>72</v>
      </c>
      <c r="H159" s="9">
        <f t="shared" si="59"/>
        <v>76</v>
      </c>
      <c r="I159" s="9">
        <f t="shared" si="60"/>
        <v>-4</v>
      </c>
      <c r="J159" s="47">
        <f t="shared" si="61"/>
        <v>4.8999999999999986</v>
      </c>
    </row>
    <row r="160" spans="2:10" x14ac:dyDescent="0.3">
      <c r="B160" s="28" t="s">
        <v>15</v>
      </c>
      <c r="C160" s="1">
        <v>44563</v>
      </c>
      <c r="D160" s="15" t="s">
        <v>27</v>
      </c>
      <c r="E160" s="75">
        <f>J145</f>
        <v>2.5000000000000004</v>
      </c>
      <c r="F160" s="29">
        <v>80</v>
      </c>
      <c r="G160" s="29">
        <v>72</v>
      </c>
      <c r="H160" s="9">
        <f t="shared" si="59"/>
        <v>77</v>
      </c>
      <c r="I160" s="9">
        <f t="shared" si="60"/>
        <v>-5</v>
      </c>
      <c r="J160" s="47">
        <f t="shared" si="61"/>
        <v>2.6000000000000005</v>
      </c>
    </row>
    <row r="161" spans="2:10" x14ac:dyDescent="0.3">
      <c r="B161" s="28" t="s">
        <v>36</v>
      </c>
      <c r="C161" s="1">
        <v>44563</v>
      </c>
      <c r="D161" s="15" t="s">
        <v>27</v>
      </c>
      <c r="E161" s="75">
        <f t="shared" ref="E161:E172" si="62">J146</f>
        <v>2.5</v>
      </c>
      <c r="F161" s="29">
        <v>76</v>
      </c>
      <c r="G161" s="29">
        <v>72</v>
      </c>
      <c r="H161" s="9">
        <f t="shared" si="59"/>
        <v>73</v>
      </c>
      <c r="I161" s="9">
        <f t="shared" si="60"/>
        <v>-1</v>
      </c>
      <c r="J161" s="47">
        <f t="shared" si="61"/>
        <v>2.5</v>
      </c>
    </row>
    <row r="162" spans="2:10" x14ac:dyDescent="0.3">
      <c r="B162" s="28" t="s">
        <v>37</v>
      </c>
      <c r="C162" s="1">
        <v>44563</v>
      </c>
      <c r="D162" s="15" t="s">
        <v>27</v>
      </c>
      <c r="E162" s="75">
        <f t="shared" si="62"/>
        <v>8.1999999999999993</v>
      </c>
      <c r="F162" s="29">
        <v>78</v>
      </c>
      <c r="G162" s="29">
        <v>72</v>
      </c>
      <c r="H162" s="9">
        <f t="shared" si="59"/>
        <v>70</v>
      </c>
      <c r="I162" s="9">
        <f t="shared" si="60"/>
        <v>2</v>
      </c>
      <c r="J162" s="47">
        <f t="shared" si="61"/>
        <v>7.7999999999999989</v>
      </c>
    </row>
    <row r="163" spans="2:10" x14ac:dyDescent="0.3">
      <c r="B163" s="28" t="s">
        <v>8</v>
      </c>
      <c r="C163" s="1">
        <v>44563</v>
      </c>
      <c r="D163" s="15" t="s">
        <v>27</v>
      </c>
      <c r="E163" s="75">
        <f t="shared" si="62"/>
        <v>5.0999999999999996</v>
      </c>
      <c r="F163" s="29">
        <v>78</v>
      </c>
      <c r="G163" s="29">
        <v>72</v>
      </c>
      <c r="H163" s="9">
        <f t="shared" si="59"/>
        <v>73</v>
      </c>
      <c r="I163" s="9">
        <f t="shared" si="60"/>
        <v>-1</v>
      </c>
      <c r="J163" s="47">
        <f t="shared" si="61"/>
        <v>5.0999999999999996</v>
      </c>
    </row>
    <row r="164" spans="2:10" x14ac:dyDescent="0.3">
      <c r="B164" s="28" t="s">
        <v>40</v>
      </c>
      <c r="C164" s="1">
        <v>44563</v>
      </c>
      <c r="D164" s="15" t="s">
        <v>27</v>
      </c>
      <c r="E164" s="75">
        <f t="shared" si="62"/>
        <v>8.3999999999999986</v>
      </c>
      <c r="F164" s="29">
        <v>91</v>
      </c>
      <c r="G164" s="29">
        <v>72</v>
      </c>
      <c r="H164" s="9">
        <f t="shared" si="59"/>
        <v>83</v>
      </c>
      <c r="I164" s="9">
        <f t="shared" si="60"/>
        <v>-11</v>
      </c>
      <c r="J164" s="47">
        <f t="shared" si="61"/>
        <v>8.4999999999999982</v>
      </c>
    </row>
    <row r="165" spans="2:10" x14ac:dyDescent="0.3">
      <c r="B165" s="28" t="s">
        <v>83</v>
      </c>
      <c r="C165" s="1">
        <v>44563</v>
      </c>
      <c r="D165" s="15" t="s">
        <v>27</v>
      </c>
      <c r="E165" s="75">
        <f t="shared" si="62"/>
        <v>8.8999999999999986</v>
      </c>
      <c r="F165" s="29">
        <v>99</v>
      </c>
      <c r="G165" s="29">
        <v>72</v>
      </c>
      <c r="H165" s="9">
        <f t="shared" si="59"/>
        <v>90</v>
      </c>
      <c r="I165" s="9">
        <f t="shared" si="60"/>
        <v>-18</v>
      </c>
      <c r="J165" s="47">
        <f t="shared" si="61"/>
        <v>8.9999999999999982</v>
      </c>
    </row>
    <row r="166" spans="2:10" x14ac:dyDescent="0.3">
      <c r="B166" s="28" t="s">
        <v>30</v>
      </c>
      <c r="C166" s="1">
        <v>44563</v>
      </c>
      <c r="D166" s="15" t="s">
        <v>27</v>
      </c>
      <c r="E166" s="75">
        <f t="shared" si="62"/>
        <v>6.6999999999999993</v>
      </c>
      <c r="F166" s="29">
        <v>84</v>
      </c>
      <c r="G166" s="29">
        <v>72</v>
      </c>
      <c r="H166" s="9">
        <f t="shared" si="59"/>
        <v>77</v>
      </c>
      <c r="I166" s="9">
        <f t="shared" si="60"/>
        <v>-5</v>
      </c>
      <c r="J166" s="47">
        <f t="shared" si="61"/>
        <v>6.7999999999999989</v>
      </c>
    </row>
    <row r="167" spans="2:10" x14ac:dyDescent="0.3">
      <c r="B167" s="28" t="s">
        <v>116</v>
      </c>
      <c r="C167" s="1">
        <v>44563</v>
      </c>
      <c r="D167" s="15" t="s">
        <v>27</v>
      </c>
      <c r="E167" s="75">
        <f t="shared" si="62"/>
        <v>7.5999999999999979</v>
      </c>
      <c r="F167" s="29">
        <v>96</v>
      </c>
      <c r="G167" s="29">
        <v>72</v>
      </c>
      <c r="H167" s="9">
        <f t="shared" si="59"/>
        <v>88</v>
      </c>
      <c r="I167" s="9">
        <f t="shared" si="60"/>
        <v>-16</v>
      </c>
      <c r="J167" s="47">
        <f t="shared" si="61"/>
        <v>7.6999999999999975</v>
      </c>
    </row>
    <row r="168" spans="2:10" x14ac:dyDescent="0.3">
      <c r="B168" s="28" t="s">
        <v>118</v>
      </c>
      <c r="C168" s="1">
        <v>44563</v>
      </c>
      <c r="D168" s="15" t="s">
        <v>27</v>
      </c>
      <c r="E168" s="75">
        <f t="shared" si="62"/>
        <v>10.799999999999999</v>
      </c>
      <c r="F168" s="29">
        <v>102</v>
      </c>
      <c r="G168" s="29">
        <v>72</v>
      </c>
      <c r="H168" s="9">
        <f t="shared" si="59"/>
        <v>91</v>
      </c>
      <c r="I168" s="9">
        <f t="shared" si="60"/>
        <v>-19</v>
      </c>
      <c r="J168" s="47">
        <f t="shared" si="61"/>
        <v>10.899999999999999</v>
      </c>
    </row>
    <row r="169" spans="2:10" x14ac:dyDescent="0.3">
      <c r="B169" s="28" t="s">
        <v>119</v>
      </c>
      <c r="C169" s="1">
        <v>44563</v>
      </c>
      <c r="D169" s="15" t="s">
        <v>27</v>
      </c>
      <c r="E169" s="75">
        <f t="shared" si="62"/>
        <v>1.5999999999999996</v>
      </c>
      <c r="F169">
        <v>73</v>
      </c>
      <c r="G169" s="29">
        <v>72</v>
      </c>
      <c r="H169" s="9">
        <f t="shared" si="59"/>
        <v>71</v>
      </c>
      <c r="I169" s="9">
        <f t="shared" si="60"/>
        <v>1</v>
      </c>
      <c r="J169" s="47">
        <f t="shared" si="61"/>
        <v>1.3999999999999997</v>
      </c>
    </row>
    <row r="170" spans="2:10" x14ac:dyDescent="0.3">
      <c r="B170" s="28" t="s">
        <v>12</v>
      </c>
      <c r="C170" s="1">
        <v>44563</v>
      </c>
      <c r="D170" s="15" t="s">
        <v>27</v>
      </c>
      <c r="E170" s="75">
        <f t="shared" si="62"/>
        <v>9.1999999999999993</v>
      </c>
      <c r="F170">
        <v>93</v>
      </c>
      <c r="G170" s="29">
        <v>72</v>
      </c>
      <c r="H170" s="9">
        <f t="shared" si="59"/>
        <v>84</v>
      </c>
      <c r="I170" s="9">
        <f t="shared" si="60"/>
        <v>-12</v>
      </c>
      <c r="J170" s="47">
        <f t="shared" si="61"/>
        <v>9.2999999999999989</v>
      </c>
    </row>
    <row r="171" spans="2:10" x14ac:dyDescent="0.3">
      <c r="B171" s="7" t="s">
        <v>96</v>
      </c>
      <c r="C171" s="1">
        <v>44563</v>
      </c>
      <c r="D171" s="15" t="s">
        <v>27</v>
      </c>
      <c r="E171" s="75">
        <f t="shared" si="62"/>
        <v>14.6</v>
      </c>
      <c r="F171">
        <v>113</v>
      </c>
      <c r="G171" s="29">
        <v>72</v>
      </c>
      <c r="H171" s="9">
        <f t="shared" si="59"/>
        <v>98</v>
      </c>
      <c r="I171" s="9">
        <f t="shared" si="60"/>
        <v>-26</v>
      </c>
      <c r="J171" s="47">
        <f t="shared" si="61"/>
        <v>14.7</v>
      </c>
    </row>
    <row r="172" spans="2:10" x14ac:dyDescent="0.3">
      <c r="B172" s="28" t="s">
        <v>43</v>
      </c>
      <c r="C172" s="1">
        <v>44563</v>
      </c>
      <c r="D172" s="15" t="s">
        <v>27</v>
      </c>
      <c r="E172" s="75">
        <f t="shared" si="62"/>
        <v>10.999999999999998</v>
      </c>
      <c r="F172">
        <v>78</v>
      </c>
      <c r="G172" s="29">
        <v>72</v>
      </c>
      <c r="H172" s="9">
        <f t="shared" si="59"/>
        <v>67</v>
      </c>
      <c r="I172" s="9">
        <f t="shared" si="60"/>
        <v>5</v>
      </c>
      <c r="J172" s="47">
        <f t="shared" si="61"/>
        <v>9.9999999999999982</v>
      </c>
    </row>
    <row r="173" spans="2:10" x14ac:dyDescent="0.3">
      <c r="B173" s="28" t="s">
        <v>60</v>
      </c>
      <c r="C173" s="8">
        <v>44563</v>
      </c>
      <c r="D173" s="15" t="s">
        <v>27</v>
      </c>
      <c r="E173" s="44">
        <f>J158</f>
        <v>5.4999999999999991</v>
      </c>
      <c r="F173" s="9">
        <v>82</v>
      </c>
      <c r="G173" s="29">
        <v>72</v>
      </c>
      <c r="H173" s="9">
        <f t="shared" ref="H173" si="63">F173-ROUND(E173,0)</f>
        <v>76</v>
      </c>
      <c r="I173" s="9">
        <f t="shared" ref="I173" si="64">G173-H173</f>
        <v>-4</v>
      </c>
      <c r="J173" s="47">
        <f t="shared" ref="J173" si="65">IF(I173&gt;0, E173-I173*0.2, IF(I173&lt;-3, E173+0.1, E173))</f>
        <v>5.5999999999999988</v>
      </c>
    </row>
    <row r="174" spans="2:10" x14ac:dyDescent="0.3">
      <c r="B174" s="28" t="s">
        <v>92</v>
      </c>
      <c r="C174" s="8">
        <v>44563</v>
      </c>
      <c r="D174" s="15" t="s">
        <v>27</v>
      </c>
      <c r="E174" s="44">
        <f>J94</f>
        <v>5.8</v>
      </c>
      <c r="F174" s="9">
        <v>84</v>
      </c>
      <c r="G174" s="29">
        <v>72</v>
      </c>
      <c r="H174" s="9">
        <f t="shared" ref="H174" si="66">F174-ROUND(E174,0)</f>
        <v>78</v>
      </c>
      <c r="I174" s="9">
        <f t="shared" ref="I174" si="67">G174-H174</f>
        <v>-6</v>
      </c>
      <c r="J174" s="47">
        <f t="shared" ref="J174" si="68">IF(I174&gt;0, E174-I174*0.2, IF(I174&lt;-3, E174+0.1, E174))</f>
        <v>5.8999999999999995</v>
      </c>
    </row>
    <row r="175" spans="2:10" x14ac:dyDescent="0.3">
      <c r="B175" s="28" t="s">
        <v>35</v>
      </c>
      <c r="C175" s="8">
        <v>44563</v>
      </c>
      <c r="D175" s="15" t="s">
        <v>27</v>
      </c>
      <c r="E175" s="75">
        <f>J127</f>
        <v>2</v>
      </c>
      <c r="F175" s="29">
        <v>74</v>
      </c>
      <c r="G175" s="29">
        <v>72</v>
      </c>
      <c r="H175" s="9">
        <f t="shared" ref="H175:H178" si="69">F175-ROUND(E175,0)</f>
        <v>72</v>
      </c>
      <c r="I175" s="9">
        <f t="shared" ref="I175:I178" si="70">G175-H175</f>
        <v>0</v>
      </c>
      <c r="J175" s="47">
        <f t="shared" ref="J175:J178" si="71">IF(I175&gt;0, E175-I175*0.2, IF(I175&lt;-3, E175+0.1, E175))</f>
        <v>2</v>
      </c>
    </row>
    <row r="176" spans="2:10" x14ac:dyDescent="0.3">
      <c r="B176" s="28" t="s">
        <v>87</v>
      </c>
      <c r="C176" s="8">
        <v>44563</v>
      </c>
      <c r="D176" s="15" t="s">
        <v>27</v>
      </c>
      <c r="E176" s="75">
        <f>J134</f>
        <v>5.9999999999999982</v>
      </c>
      <c r="F176" s="29">
        <v>89</v>
      </c>
      <c r="G176" s="29">
        <v>72</v>
      </c>
      <c r="H176" s="9">
        <f t="shared" si="69"/>
        <v>83</v>
      </c>
      <c r="I176" s="9">
        <f t="shared" si="70"/>
        <v>-11</v>
      </c>
      <c r="J176" s="47">
        <f t="shared" si="71"/>
        <v>6.0999999999999979</v>
      </c>
    </row>
    <row r="177" spans="2:10" x14ac:dyDescent="0.3">
      <c r="B177" s="28" t="s">
        <v>117</v>
      </c>
      <c r="C177" s="8">
        <v>44563</v>
      </c>
      <c r="D177" s="15" t="s">
        <v>27</v>
      </c>
      <c r="E177" s="75">
        <f>J82</f>
        <v>9.5</v>
      </c>
      <c r="F177" s="29">
        <v>101</v>
      </c>
      <c r="G177" s="29">
        <v>72</v>
      </c>
      <c r="H177" s="9">
        <f t="shared" si="69"/>
        <v>91</v>
      </c>
      <c r="I177" s="9">
        <f t="shared" si="70"/>
        <v>-19</v>
      </c>
      <c r="J177" s="47">
        <f t="shared" si="71"/>
        <v>9.6</v>
      </c>
    </row>
    <row r="178" spans="2:10" x14ac:dyDescent="0.3">
      <c r="B178" s="28" t="s">
        <v>126</v>
      </c>
      <c r="C178" s="8">
        <v>44563</v>
      </c>
      <c r="D178" s="15" t="s">
        <v>27</v>
      </c>
      <c r="E178">
        <f>ROUND(C57/2,1)</f>
        <v>10.1</v>
      </c>
      <c r="F178" s="29">
        <v>102</v>
      </c>
      <c r="G178" s="29">
        <v>72</v>
      </c>
      <c r="H178" s="9">
        <f t="shared" si="69"/>
        <v>92</v>
      </c>
      <c r="I178" s="9">
        <f t="shared" si="70"/>
        <v>-20</v>
      </c>
      <c r="J178" s="47">
        <f t="shared" si="71"/>
        <v>10.199999999999999</v>
      </c>
    </row>
    <row r="179" spans="2:10" x14ac:dyDescent="0.3">
      <c r="B179" s="31" t="s">
        <v>125</v>
      </c>
      <c r="C179" s="32">
        <v>44563</v>
      </c>
      <c r="D179" s="33" t="s">
        <v>27</v>
      </c>
      <c r="E179" s="34">
        <f>ROUND(C61/2,1)</f>
        <v>5.3</v>
      </c>
      <c r="F179" s="34" t="s">
        <v>45</v>
      </c>
      <c r="G179" s="35">
        <v>72</v>
      </c>
      <c r="H179" s="34" t="s">
        <v>46</v>
      </c>
      <c r="I179" s="34" t="s">
        <v>46</v>
      </c>
      <c r="J179" s="66">
        <v>5.4</v>
      </c>
    </row>
    <row r="180" spans="2:10" x14ac:dyDescent="0.3">
      <c r="B180" s="28" t="s">
        <v>14</v>
      </c>
      <c r="C180" s="1">
        <v>44570</v>
      </c>
      <c r="D180" s="15" t="s">
        <v>54</v>
      </c>
      <c r="E180" s="75">
        <f>J159</f>
        <v>4.8999999999999986</v>
      </c>
      <c r="F180" s="29">
        <v>81</v>
      </c>
      <c r="G180" s="29">
        <v>72</v>
      </c>
      <c r="H180" s="9">
        <f t="shared" ref="H180" si="72">F180-ROUND(E180,0)</f>
        <v>76</v>
      </c>
      <c r="I180" s="9">
        <f t="shared" ref="I180" si="73">G180-H180</f>
        <v>-4</v>
      </c>
      <c r="J180" s="47">
        <f t="shared" ref="J180" si="74">IF(I180&gt;0, E180-I180*0.2, IF(I180&lt;-3, E180+0.1, E180))</f>
        <v>4.9999999999999982</v>
      </c>
    </row>
    <row r="181" spans="2:10" x14ac:dyDescent="0.3">
      <c r="B181" s="28" t="s">
        <v>15</v>
      </c>
      <c r="C181" s="1">
        <v>44570</v>
      </c>
      <c r="D181" s="15" t="s">
        <v>54</v>
      </c>
      <c r="E181" s="75">
        <f t="shared" ref="E181:E182" si="75">J160</f>
        <v>2.6000000000000005</v>
      </c>
      <c r="F181" s="29">
        <v>80</v>
      </c>
      <c r="G181" s="29">
        <v>72</v>
      </c>
      <c r="H181" s="9">
        <f t="shared" ref="H181:H213" si="76">F181-ROUND(E181,0)</f>
        <v>77</v>
      </c>
      <c r="I181" s="9">
        <f t="shared" ref="I181:I213" si="77">G181-H181</f>
        <v>-5</v>
      </c>
      <c r="J181" s="47">
        <f t="shared" ref="J181:J213" si="78">IF(I181&gt;0, E181-I181*0.2, IF(I181&lt;-3, E181+0.1, E181))</f>
        <v>2.7000000000000006</v>
      </c>
    </row>
    <row r="182" spans="2:10" x14ac:dyDescent="0.3">
      <c r="B182" s="28" t="s">
        <v>36</v>
      </c>
      <c r="C182" s="1">
        <v>44570</v>
      </c>
      <c r="D182" s="15" t="s">
        <v>54</v>
      </c>
      <c r="E182" s="75">
        <f t="shared" si="75"/>
        <v>2.5</v>
      </c>
      <c r="F182">
        <v>75</v>
      </c>
      <c r="G182" s="29">
        <v>72</v>
      </c>
      <c r="H182" s="9">
        <f t="shared" si="76"/>
        <v>72</v>
      </c>
      <c r="I182" s="9">
        <f t="shared" si="77"/>
        <v>0</v>
      </c>
      <c r="J182" s="47">
        <f t="shared" si="78"/>
        <v>2.5</v>
      </c>
    </row>
    <row r="183" spans="2:10" x14ac:dyDescent="0.3">
      <c r="B183" s="28" t="s">
        <v>8</v>
      </c>
      <c r="C183" s="1">
        <v>44570</v>
      </c>
      <c r="D183" s="15" t="s">
        <v>54</v>
      </c>
      <c r="E183" s="75">
        <f>J163</f>
        <v>5.0999999999999996</v>
      </c>
      <c r="F183">
        <v>79</v>
      </c>
      <c r="G183" s="29">
        <v>72</v>
      </c>
      <c r="H183" s="9">
        <f t="shared" si="76"/>
        <v>74</v>
      </c>
      <c r="I183" s="9">
        <f t="shared" si="77"/>
        <v>-2</v>
      </c>
      <c r="J183" s="47">
        <f t="shared" si="78"/>
        <v>5.0999999999999996</v>
      </c>
    </row>
    <row r="184" spans="2:10" x14ac:dyDescent="0.3">
      <c r="B184" s="28" t="s">
        <v>40</v>
      </c>
      <c r="C184" s="1">
        <v>44570</v>
      </c>
      <c r="D184" s="15" t="s">
        <v>54</v>
      </c>
      <c r="E184" s="75">
        <f>J164</f>
        <v>8.4999999999999982</v>
      </c>
      <c r="F184">
        <v>85</v>
      </c>
      <c r="G184" s="29">
        <v>72</v>
      </c>
      <c r="H184" s="9">
        <f t="shared" si="76"/>
        <v>76</v>
      </c>
      <c r="I184" s="9">
        <f t="shared" si="77"/>
        <v>-4</v>
      </c>
      <c r="J184" s="47">
        <f t="shared" si="78"/>
        <v>8.5999999999999979</v>
      </c>
    </row>
    <row r="185" spans="2:10" x14ac:dyDescent="0.3">
      <c r="B185" s="28" t="s">
        <v>83</v>
      </c>
      <c r="C185" s="1">
        <v>44570</v>
      </c>
      <c r="D185" s="15" t="s">
        <v>54</v>
      </c>
      <c r="E185" s="75">
        <f>J165</f>
        <v>8.9999999999999982</v>
      </c>
      <c r="F185" t="s">
        <v>45</v>
      </c>
      <c r="G185" s="29">
        <v>72</v>
      </c>
      <c r="H185" s="9" t="s">
        <v>46</v>
      </c>
      <c r="I185" s="9" t="s">
        <v>46</v>
      </c>
      <c r="J185" s="47">
        <v>9.1</v>
      </c>
    </row>
    <row r="186" spans="2:10" x14ac:dyDescent="0.3">
      <c r="B186" s="28" t="s">
        <v>30</v>
      </c>
      <c r="C186" s="1">
        <v>44570</v>
      </c>
      <c r="D186" s="15" t="s">
        <v>54</v>
      </c>
      <c r="E186" s="75">
        <f>J166</f>
        <v>6.7999999999999989</v>
      </c>
      <c r="F186">
        <v>86</v>
      </c>
      <c r="G186" s="29">
        <v>72</v>
      </c>
      <c r="H186" s="9">
        <f t="shared" ref="H186" si="79">F186-ROUND(E186,0)</f>
        <v>79</v>
      </c>
      <c r="I186" s="9">
        <f t="shared" ref="I186" si="80">G186-H186</f>
        <v>-7</v>
      </c>
      <c r="J186" s="47">
        <f t="shared" ref="J186" si="81">IF(I186&gt;0, E186-I186*0.2, IF(I186&lt;-3, E186+0.1, E186))</f>
        <v>6.8999999999999986</v>
      </c>
    </row>
    <row r="187" spans="2:10" x14ac:dyDescent="0.3">
      <c r="B187" s="28" t="s">
        <v>118</v>
      </c>
      <c r="C187" s="1">
        <v>44570</v>
      </c>
      <c r="D187" s="15" t="s">
        <v>54</v>
      </c>
      <c r="E187" s="75">
        <f t="shared" ref="E187:E195" si="82">J168</f>
        <v>10.899999999999999</v>
      </c>
      <c r="F187">
        <v>100</v>
      </c>
      <c r="G187" s="29">
        <v>72</v>
      </c>
      <c r="H187" s="9">
        <f t="shared" si="76"/>
        <v>89</v>
      </c>
      <c r="I187" s="9">
        <f t="shared" si="77"/>
        <v>-17</v>
      </c>
      <c r="J187" s="47">
        <f t="shared" si="78"/>
        <v>10.999999999999998</v>
      </c>
    </row>
    <row r="188" spans="2:10" x14ac:dyDescent="0.3">
      <c r="B188" s="28" t="s">
        <v>119</v>
      </c>
      <c r="C188" s="1">
        <v>44570</v>
      </c>
      <c r="D188" s="15" t="s">
        <v>54</v>
      </c>
      <c r="E188" s="75">
        <f t="shared" si="82"/>
        <v>1.3999999999999997</v>
      </c>
      <c r="F188">
        <v>74</v>
      </c>
      <c r="G188" s="29">
        <v>72</v>
      </c>
      <c r="H188" s="9">
        <f t="shared" si="76"/>
        <v>73</v>
      </c>
      <c r="I188" s="9">
        <f t="shared" si="77"/>
        <v>-1</v>
      </c>
      <c r="J188" s="47">
        <f t="shared" si="78"/>
        <v>1.3999999999999997</v>
      </c>
    </row>
    <row r="189" spans="2:10" x14ac:dyDescent="0.3">
      <c r="B189" s="28" t="s">
        <v>12</v>
      </c>
      <c r="C189" s="1">
        <v>44570</v>
      </c>
      <c r="D189" s="15" t="s">
        <v>54</v>
      </c>
      <c r="E189" s="75">
        <f t="shared" si="82"/>
        <v>9.2999999999999989</v>
      </c>
      <c r="F189">
        <v>91</v>
      </c>
      <c r="G189" s="29">
        <v>72</v>
      </c>
      <c r="H189" s="9">
        <f t="shared" si="76"/>
        <v>82</v>
      </c>
      <c r="I189" s="9">
        <f t="shared" si="77"/>
        <v>-10</v>
      </c>
      <c r="J189" s="47">
        <f t="shared" si="78"/>
        <v>9.3999999999999986</v>
      </c>
    </row>
    <row r="190" spans="2:10" x14ac:dyDescent="0.3">
      <c r="B190" s="7" t="s">
        <v>96</v>
      </c>
      <c r="C190" s="1">
        <v>44570</v>
      </c>
      <c r="D190" s="15" t="s">
        <v>54</v>
      </c>
      <c r="E190" s="75">
        <f t="shared" si="82"/>
        <v>14.7</v>
      </c>
      <c r="F190">
        <v>110</v>
      </c>
      <c r="G190" s="29">
        <v>72</v>
      </c>
      <c r="H190" s="9">
        <f t="shared" si="76"/>
        <v>95</v>
      </c>
      <c r="I190" s="9">
        <f t="shared" si="77"/>
        <v>-23</v>
      </c>
      <c r="J190" s="47">
        <f t="shared" si="78"/>
        <v>14.799999999999999</v>
      </c>
    </row>
    <row r="191" spans="2:10" x14ac:dyDescent="0.3">
      <c r="B191" s="28" t="s">
        <v>43</v>
      </c>
      <c r="C191" s="1">
        <v>44570</v>
      </c>
      <c r="D191" s="15" t="s">
        <v>54</v>
      </c>
      <c r="E191" s="75">
        <f t="shared" si="82"/>
        <v>9.9999999999999982</v>
      </c>
      <c r="F191">
        <v>85</v>
      </c>
      <c r="G191" s="29">
        <v>72</v>
      </c>
      <c r="H191" s="9">
        <f t="shared" si="76"/>
        <v>75</v>
      </c>
      <c r="I191" s="9">
        <f t="shared" si="77"/>
        <v>-3</v>
      </c>
      <c r="J191" s="47">
        <f t="shared" si="78"/>
        <v>9.9999999999999982</v>
      </c>
    </row>
    <row r="192" spans="2:10" x14ac:dyDescent="0.3">
      <c r="B192" s="28" t="s">
        <v>60</v>
      </c>
      <c r="C192" s="1">
        <v>44570</v>
      </c>
      <c r="D192" s="15" t="s">
        <v>54</v>
      </c>
      <c r="E192" s="75">
        <f t="shared" si="82"/>
        <v>5.5999999999999988</v>
      </c>
      <c r="F192">
        <v>81</v>
      </c>
      <c r="G192" s="29">
        <v>72</v>
      </c>
      <c r="H192" s="9">
        <f t="shared" si="76"/>
        <v>75</v>
      </c>
      <c r="I192" s="9">
        <f t="shared" si="77"/>
        <v>-3</v>
      </c>
      <c r="J192" s="47">
        <f t="shared" si="78"/>
        <v>5.5999999999999988</v>
      </c>
    </row>
    <row r="193" spans="2:10" x14ac:dyDescent="0.3">
      <c r="B193" s="28" t="s">
        <v>92</v>
      </c>
      <c r="C193" s="1">
        <v>44570</v>
      </c>
      <c r="D193" s="15" t="s">
        <v>54</v>
      </c>
      <c r="E193" s="75">
        <f t="shared" si="82"/>
        <v>5.8999999999999995</v>
      </c>
      <c r="F193">
        <v>87</v>
      </c>
      <c r="G193" s="29">
        <v>72</v>
      </c>
      <c r="H193" s="9">
        <f t="shared" si="76"/>
        <v>81</v>
      </c>
      <c r="I193" s="9">
        <f t="shared" si="77"/>
        <v>-9</v>
      </c>
      <c r="J193" s="47">
        <f t="shared" si="78"/>
        <v>5.9999999999999991</v>
      </c>
    </row>
    <row r="194" spans="2:10" x14ac:dyDescent="0.3">
      <c r="B194" s="28" t="s">
        <v>35</v>
      </c>
      <c r="C194" s="1">
        <v>44570</v>
      </c>
      <c r="D194" s="15" t="s">
        <v>54</v>
      </c>
      <c r="E194" s="75">
        <f t="shared" si="82"/>
        <v>2</v>
      </c>
      <c r="F194">
        <v>75</v>
      </c>
      <c r="G194" s="29">
        <v>72</v>
      </c>
      <c r="H194" s="9">
        <f t="shared" si="76"/>
        <v>73</v>
      </c>
      <c r="I194" s="9">
        <f t="shared" si="77"/>
        <v>-1</v>
      </c>
      <c r="J194" s="47">
        <f t="shared" si="78"/>
        <v>2</v>
      </c>
    </row>
    <row r="195" spans="2:10" x14ac:dyDescent="0.3">
      <c r="B195" s="28" t="s">
        <v>87</v>
      </c>
      <c r="C195" s="1">
        <v>44570</v>
      </c>
      <c r="D195" s="15" t="s">
        <v>54</v>
      </c>
      <c r="E195" s="75">
        <f t="shared" si="82"/>
        <v>6.0999999999999979</v>
      </c>
      <c r="F195">
        <v>94</v>
      </c>
      <c r="G195" s="29">
        <v>72</v>
      </c>
      <c r="H195" s="9">
        <f t="shared" si="76"/>
        <v>88</v>
      </c>
      <c r="I195" s="9">
        <f t="shared" si="77"/>
        <v>-16</v>
      </c>
      <c r="J195" s="47">
        <f t="shared" si="78"/>
        <v>6.1999999999999975</v>
      </c>
    </row>
    <row r="196" spans="2:10" x14ac:dyDescent="0.3">
      <c r="B196" s="28" t="s">
        <v>122</v>
      </c>
      <c r="C196" s="1">
        <v>44570</v>
      </c>
      <c r="D196" s="15" t="s">
        <v>54</v>
      </c>
      <c r="E196" s="75">
        <f>J123</f>
        <v>18</v>
      </c>
      <c r="F196">
        <v>132</v>
      </c>
      <c r="G196" s="29">
        <v>72</v>
      </c>
      <c r="H196" s="9">
        <f t="shared" si="76"/>
        <v>114</v>
      </c>
      <c r="I196" s="9">
        <f t="shared" si="77"/>
        <v>-42</v>
      </c>
      <c r="J196" s="47">
        <v>18</v>
      </c>
    </row>
    <row r="197" spans="2:10" x14ac:dyDescent="0.3">
      <c r="B197" s="31" t="s">
        <v>127</v>
      </c>
      <c r="C197" s="32">
        <v>44570</v>
      </c>
      <c r="D197" s="33" t="s">
        <v>54</v>
      </c>
      <c r="E197" s="71">
        <f>ROUND(C62/2,1)</f>
        <v>11.4</v>
      </c>
      <c r="F197" s="34">
        <v>122</v>
      </c>
      <c r="G197" s="35">
        <v>72</v>
      </c>
      <c r="H197" s="34">
        <f t="shared" si="76"/>
        <v>111</v>
      </c>
      <c r="I197" s="34">
        <f t="shared" si="77"/>
        <v>-39</v>
      </c>
      <c r="J197" s="66">
        <f t="shared" si="78"/>
        <v>11.5</v>
      </c>
    </row>
    <row r="198" spans="2:10" x14ac:dyDescent="0.3">
      <c r="B198" s="28" t="s">
        <v>14</v>
      </c>
      <c r="C198" s="1">
        <v>44577</v>
      </c>
      <c r="D198" s="15" t="s">
        <v>26</v>
      </c>
      <c r="E198" s="75">
        <f>J180</f>
        <v>4.9999999999999982</v>
      </c>
      <c r="F198" s="29">
        <v>77</v>
      </c>
      <c r="G198" s="29">
        <v>71</v>
      </c>
      <c r="H198" s="9">
        <f t="shared" si="76"/>
        <v>72</v>
      </c>
      <c r="I198" s="9">
        <f t="shared" si="77"/>
        <v>-1</v>
      </c>
      <c r="J198" s="47">
        <f t="shared" si="78"/>
        <v>4.9999999999999982</v>
      </c>
    </row>
    <row r="199" spans="2:10" x14ac:dyDescent="0.3">
      <c r="B199" s="28" t="s">
        <v>15</v>
      </c>
      <c r="C199" s="1">
        <v>44577</v>
      </c>
      <c r="D199" s="15" t="s">
        <v>26</v>
      </c>
      <c r="E199" s="75">
        <f t="shared" ref="E199:E200" si="83">J181</f>
        <v>2.7000000000000006</v>
      </c>
      <c r="F199">
        <v>74</v>
      </c>
      <c r="G199" s="29">
        <v>71</v>
      </c>
      <c r="H199" s="9">
        <f t="shared" si="76"/>
        <v>71</v>
      </c>
      <c r="I199" s="9">
        <f t="shared" si="77"/>
        <v>0</v>
      </c>
      <c r="J199" s="47">
        <f t="shared" si="78"/>
        <v>2.7000000000000006</v>
      </c>
    </row>
    <row r="200" spans="2:10" x14ac:dyDescent="0.3">
      <c r="B200" s="28" t="s">
        <v>36</v>
      </c>
      <c r="C200" s="1">
        <v>44577</v>
      </c>
      <c r="D200" s="15" t="s">
        <v>26</v>
      </c>
      <c r="E200" s="75">
        <f t="shared" si="83"/>
        <v>2.5</v>
      </c>
      <c r="F200">
        <v>70</v>
      </c>
      <c r="G200" s="29">
        <v>71</v>
      </c>
      <c r="H200" s="9">
        <f t="shared" si="76"/>
        <v>67</v>
      </c>
      <c r="I200" s="9">
        <f t="shared" si="77"/>
        <v>4</v>
      </c>
      <c r="J200" s="47">
        <f t="shared" si="78"/>
        <v>1.7</v>
      </c>
    </row>
    <row r="201" spans="2:10" x14ac:dyDescent="0.3">
      <c r="B201" s="28" t="s">
        <v>8</v>
      </c>
      <c r="C201" s="1">
        <v>44577</v>
      </c>
      <c r="D201" s="15" t="s">
        <v>26</v>
      </c>
      <c r="E201" s="75">
        <f t="shared" ref="E201:E206" si="84">J183</f>
        <v>5.0999999999999996</v>
      </c>
      <c r="F201">
        <v>74</v>
      </c>
      <c r="G201" s="29">
        <v>71</v>
      </c>
      <c r="H201" s="9">
        <f t="shared" si="76"/>
        <v>69</v>
      </c>
      <c r="I201" s="9">
        <f t="shared" si="77"/>
        <v>2</v>
      </c>
      <c r="J201" s="47">
        <f t="shared" si="78"/>
        <v>4.6999999999999993</v>
      </c>
    </row>
    <row r="202" spans="2:10" x14ac:dyDescent="0.3">
      <c r="B202" s="28" t="s">
        <v>40</v>
      </c>
      <c r="C202" s="1">
        <v>44577</v>
      </c>
      <c r="D202" s="15" t="s">
        <v>26</v>
      </c>
      <c r="E202" s="75">
        <f t="shared" si="84"/>
        <v>8.5999999999999979</v>
      </c>
      <c r="F202">
        <v>97</v>
      </c>
      <c r="G202" s="29">
        <v>71</v>
      </c>
      <c r="H202" s="9">
        <f t="shared" si="76"/>
        <v>88</v>
      </c>
      <c r="I202" s="9">
        <f t="shared" si="77"/>
        <v>-17</v>
      </c>
      <c r="J202" s="47">
        <f t="shared" si="78"/>
        <v>8.6999999999999975</v>
      </c>
    </row>
    <row r="203" spans="2:10" x14ac:dyDescent="0.3">
      <c r="B203" s="28" t="s">
        <v>83</v>
      </c>
      <c r="C203" s="1">
        <v>44577</v>
      </c>
      <c r="D203" s="15" t="s">
        <v>26</v>
      </c>
      <c r="E203" s="75">
        <f t="shared" si="84"/>
        <v>9.1</v>
      </c>
      <c r="F203">
        <v>82</v>
      </c>
      <c r="G203" s="29">
        <v>71</v>
      </c>
      <c r="H203" s="9">
        <f t="shared" si="76"/>
        <v>73</v>
      </c>
      <c r="I203" s="9">
        <f t="shared" si="77"/>
        <v>-2</v>
      </c>
      <c r="J203" s="47">
        <f t="shared" si="78"/>
        <v>9.1</v>
      </c>
    </row>
    <row r="204" spans="2:10" x14ac:dyDescent="0.3">
      <c r="B204" s="28" t="s">
        <v>30</v>
      </c>
      <c r="C204" s="1">
        <v>44577</v>
      </c>
      <c r="D204" s="15" t="s">
        <v>26</v>
      </c>
      <c r="E204" s="75">
        <f t="shared" si="84"/>
        <v>6.8999999999999986</v>
      </c>
      <c r="F204">
        <v>81</v>
      </c>
      <c r="G204" s="29">
        <v>71</v>
      </c>
      <c r="H204" s="9">
        <f t="shared" si="76"/>
        <v>74</v>
      </c>
      <c r="I204" s="9">
        <f t="shared" si="77"/>
        <v>-3</v>
      </c>
      <c r="J204" s="47">
        <f t="shared" si="78"/>
        <v>6.8999999999999986</v>
      </c>
    </row>
    <row r="205" spans="2:10" x14ac:dyDescent="0.3">
      <c r="B205" s="28" t="s">
        <v>118</v>
      </c>
      <c r="C205" s="1">
        <v>44577</v>
      </c>
      <c r="D205" s="15" t="s">
        <v>26</v>
      </c>
      <c r="E205" s="75">
        <f t="shared" si="84"/>
        <v>10.999999999999998</v>
      </c>
      <c r="F205">
        <v>97</v>
      </c>
      <c r="G205" s="29">
        <v>71</v>
      </c>
      <c r="H205" s="9">
        <f t="shared" si="76"/>
        <v>86</v>
      </c>
      <c r="I205" s="9">
        <f t="shared" si="77"/>
        <v>-15</v>
      </c>
      <c r="J205" s="47">
        <f t="shared" si="78"/>
        <v>11.099999999999998</v>
      </c>
    </row>
    <row r="206" spans="2:10" x14ac:dyDescent="0.3">
      <c r="B206" s="28" t="s">
        <v>119</v>
      </c>
      <c r="C206" s="1">
        <v>44577</v>
      </c>
      <c r="D206" s="15" t="s">
        <v>26</v>
      </c>
      <c r="E206" s="75">
        <f t="shared" si="84"/>
        <v>1.3999999999999997</v>
      </c>
      <c r="F206">
        <v>65</v>
      </c>
      <c r="G206" s="29">
        <v>71</v>
      </c>
      <c r="H206" s="9">
        <f t="shared" si="76"/>
        <v>64</v>
      </c>
      <c r="I206" s="9">
        <f t="shared" si="77"/>
        <v>7</v>
      </c>
      <c r="J206" s="47">
        <f t="shared" si="78"/>
        <v>-4.4408920985006262E-16</v>
      </c>
    </row>
    <row r="207" spans="2:10" x14ac:dyDescent="0.3">
      <c r="B207" s="7" t="s">
        <v>96</v>
      </c>
      <c r="C207" s="1">
        <v>44577</v>
      </c>
      <c r="D207" s="15" t="s">
        <v>26</v>
      </c>
      <c r="E207" s="75">
        <f>J190</f>
        <v>14.799999999999999</v>
      </c>
      <c r="F207">
        <v>131</v>
      </c>
      <c r="G207" s="29">
        <v>71</v>
      </c>
      <c r="H207" s="9">
        <f t="shared" si="76"/>
        <v>116</v>
      </c>
      <c r="I207" s="9">
        <f t="shared" si="77"/>
        <v>-45</v>
      </c>
      <c r="J207" s="47">
        <f t="shared" si="78"/>
        <v>14.899999999999999</v>
      </c>
    </row>
    <row r="208" spans="2:10" x14ac:dyDescent="0.3">
      <c r="B208" s="28" t="s">
        <v>43</v>
      </c>
      <c r="C208" s="1">
        <v>44577</v>
      </c>
      <c r="D208" s="15" t="s">
        <v>26</v>
      </c>
      <c r="E208" s="75">
        <f>J191</f>
        <v>9.9999999999999982</v>
      </c>
      <c r="F208">
        <v>89</v>
      </c>
      <c r="G208" s="29">
        <v>71</v>
      </c>
      <c r="H208" s="9">
        <f t="shared" si="76"/>
        <v>79</v>
      </c>
      <c r="I208" s="9">
        <f t="shared" si="77"/>
        <v>-8</v>
      </c>
      <c r="J208" s="47">
        <f t="shared" si="78"/>
        <v>10.099999999999998</v>
      </c>
    </row>
    <row r="209" spans="2:10" x14ac:dyDescent="0.3">
      <c r="B209" s="28" t="s">
        <v>60</v>
      </c>
      <c r="C209" s="1">
        <v>44577</v>
      </c>
      <c r="D209" s="15" t="s">
        <v>26</v>
      </c>
      <c r="E209" s="75">
        <f>J192</f>
        <v>5.5999999999999988</v>
      </c>
      <c r="F209">
        <v>73</v>
      </c>
      <c r="G209" s="29">
        <v>71</v>
      </c>
      <c r="H209" s="9">
        <f t="shared" si="76"/>
        <v>67</v>
      </c>
      <c r="I209" s="9">
        <f t="shared" si="77"/>
        <v>4</v>
      </c>
      <c r="J209" s="47">
        <f t="shared" si="78"/>
        <v>4.7999999999999989</v>
      </c>
    </row>
    <row r="210" spans="2:10" x14ac:dyDescent="0.3">
      <c r="B210" s="28" t="s">
        <v>92</v>
      </c>
      <c r="C210" s="1">
        <v>44577</v>
      </c>
      <c r="D210" s="15" t="s">
        <v>26</v>
      </c>
      <c r="E210" s="75">
        <f>J193</f>
        <v>5.9999999999999991</v>
      </c>
      <c r="F210">
        <v>79</v>
      </c>
      <c r="G210" s="29">
        <v>71</v>
      </c>
      <c r="H210" s="9">
        <f t="shared" si="76"/>
        <v>73</v>
      </c>
      <c r="I210" s="9">
        <f t="shared" si="77"/>
        <v>-2</v>
      </c>
      <c r="J210" s="47">
        <f t="shared" si="78"/>
        <v>5.9999999999999991</v>
      </c>
    </row>
    <row r="211" spans="2:10" x14ac:dyDescent="0.3">
      <c r="B211" s="28" t="s">
        <v>62</v>
      </c>
      <c r="C211" s="1">
        <v>44577</v>
      </c>
      <c r="D211" s="15" t="s">
        <v>26</v>
      </c>
      <c r="E211" s="75">
        <f>ROUND(C34/2,1)</f>
        <v>6.2</v>
      </c>
      <c r="F211">
        <v>82</v>
      </c>
      <c r="G211" s="29">
        <v>71</v>
      </c>
      <c r="H211" s="9">
        <f t="shared" si="76"/>
        <v>76</v>
      </c>
      <c r="I211" s="9">
        <f t="shared" si="77"/>
        <v>-5</v>
      </c>
      <c r="J211" s="47">
        <f t="shared" si="78"/>
        <v>6.3</v>
      </c>
    </row>
    <row r="212" spans="2:10" x14ac:dyDescent="0.3">
      <c r="B212" s="28" t="s">
        <v>113</v>
      </c>
      <c r="C212" s="1">
        <v>44577</v>
      </c>
      <c r="D212" s="15" t="s">
        <v>26</v>
      </c>
      <c r="E212" s="75">
        <f>ROUND(C45/2,1)</f>
        <v>10.3</v>
      </c>
      <c r="F212">
        <v>82</v>
      </c>
      <c r="G212" s="29">
        <v>71</v>
      </c>
      <c r="H212" s="9">
        <f t="shared" si="76"/>
        <v>72</v>
      </c>
      <c r="I212" s="9">
        <f t="shared" si="77"/>
        <v>-1</v>
      </c>
      <c r="J212" s="47">
        <f t="shared" si="78"/>
        <v>10.3</v>
      </c>
    </row>
    <row r="213" spans="2:10" x14ac:dyDescent="0.3">
      <c r="B213" s="28" t="s">
        <v>116</v>
      </c>
      <c r="C213" s="1">
        <v>44577</v>
      </c>
      <c r="D213" s="15" t="s">
        <v>26</v>
      </c>
      <c r="E213" s="75">
        <f>J167</f>
        <v>7.6999999999999975</v>
      </c>
      <c r="F213">
        <v>78</v>
      </c>
      <c r="G213" s="29">
        <v>71</v>
      </c>
      <c r="H213" s="9">
        <f t="shared" si="76"/>
        <v>70</v>
      </c>
      <c r="I213" s="9">
        <f t="shared" si="77"/>
        <v>1</v>
      </c>
      <c r="J213" s="47">
        <f t="shared" si="78"/>
        <v>7.4999999999999973</v>
      </c>
    </row>
    <row r="214" spans="2:10" x14ac:dyDescent="0.3">
      <c r="B214" s="28" t="s">
        <v>128</v>
      </c>
      <c r="C214" s="1">
        <v>44577</v>
      </c>
      <c r="D214" s="15" t="s">
        <v>26</v>
      </c>
      <c r="E214" s="75">
        <f>ROUND(C46/2,1)</f>
        <v>8.5</v>
      </c>
      <c r="F214">
        <v>85</v>
      </c>
      <c r="G214" s="29">
        <v>71</v>
      </c>
      <c r="H214" s="9">
        <f t="shared" ref="H214:H231" si="85">F214-ROUND(E214,0)</f>
        <v>76</v>
      </c>
      <c r="I214" s="9">
        <f t="shared" ref="I214:I231" si="86">G214-H214</f>
        <v>-5</v>
      </c>
      <c r="J214" s="47">
        <f t="shared" ref="J214:J231" si="87">IF(I214&gt;0, E214-I214*0.2, IF(I214&lt;-3, E214+0.1, E214))</f>
        <v>8.6</v>
      </c>
    </row>
    <row r="215" spans="2:10" x14ac:dyDescent="0.3">
      <c r="B215" s="31" t="s">
        <v>120</v>
      </c>
      <c r="C215" s="32">
        <v>44577</v>
      </c>
      <c r="D215" s="33" t="s">
        <v>26</v>
      </c>
      <c r="E215" s="71">
        <f>J140</f>
        <v>5.9999999999999991</v>
      </c>
      <c r="F215" s="34">
        <v>77</v>
      </c>
      <c r="G215" s="35">
        <v>71</v>
      </c>
      <c r="H215" s="34">
        <f t="shared" si="85"/>
        <v>71</v>
      </c>
      <c r="I215" s="34">
        <f t="shared" si="86"/>
        <v>0</v>
      </c>
      <c r="J215" s="66">
        <f t="shared" si="87"/>
        <v>5.9999999999999991</v>
      </c>
    </row>
    <row r="216" spans="2:10" x14ac:dyDescent="0.3">
      <c r="B216" s="28" t="s">
        <v>14</v>
      </c>
      <c r="C216" s="1">
        <v>44584</v>
      </c>
      <c r="D216" s="15" t="s">
        <v>25</v>
      </c>
      <c r="E216" s="75">
        <f>J198</f>
        <v>4.9999999999999982</v>
      </c>
      <c r="F216" s="29">
        <v>73</v>
      </c>
      <c r="G216" s="29">
        <v>72</v>
      </c>
      <c r="H216" s="9">
        <f t="shared" si="85"/>
        <v>68</v>
      </c>
      <c r="I216" s="9">
        <f t="shared" si="86"/>
        <v>4</v>
      </c>
      <c r="J216" s="47">
        <f t="shared" si="87"/>
        <v>4.1999999999999984</v>
      </c>
    </row>
    <row r="217" spans="2:10" x14ac:dyDescent="0.3">
      <c r="B217" s="28" t="s">
        <v>36</v>
      </c>
      <c r="C217" s="1">
        <v>44584</v>
      </c>
      <c r="D217" s="15" t="s">
        <v>25</v>
      </c>
      <c r="E217" s="75">
        <f>J200</f>
        <v>1.7</v>
      </c>
      <c r="F217" s="29">
        <v>78</v>
      </c>
      <c r="G217" s="29">
        <v>72</v>
      </c>
      <c r="H217" s="9">
        <f t="shared" si="85"/>
        <v>76</v>
      </c>
      <c r="I217" s="9">
        <f t="shared" si="86"/>
        <v>-4</v>
      </c>
      <c r="J217" s="47">
        <f t="shared" si="87"/>
        <v>1.8</v>
      </c>
    </row>
    <row r="218" spans="2:10" x14ac:dyDescent="0.3">
      <c r="B218" s="28" t="s">
        <v>37</v>
      </c>
      <c r="C218" s="1">
        <v>44584</v>
      </c>
      <c r="D218" s="15" t="s">
        <v>25</v>
      </c>
      <c r="E218" s="75">
        <f>J162</f>
        <v>7.7999999999999989</v>
      </c>
      <c r="F218" s="29">
        <v>77</v>
      </c>
      <c r="G218" s="29">
        <v>72</v>
      </c>
      <c r="H218" s="9">
        <f t="shared" ref="H218" si="88">F218-ROUND(E218,0)</f>
        <v>69</v>
      </c>
      <c r="I218" s="9">
        <f t="shared" ref="I218" si="89">G218-H218</f>
        <v>3</v>
      </c>
      <c r="J218" s="47">
        <f t="shared" ref="J218" si="90">IF(I218&gt;0, E218-I218*0.2, IF(I218&lt;-3, E218+0.1, E218))</f>
        <v>7.1999999999999993</v>
      </c>
    </row>
    <row r="219" spans="2:10" x14ac:dyDescent="0.3">
      <c r="B219" s="28" t="s">
        <v>8</v>
      </c>
      <c r="C219" s="1">
        <v>44584</v>
      </c>
      <c r="D219" s="15" t="s">
        <v>25</v>
      </c>
      <c r="E219" s="75">
        <f t="shared" ref="E219:E226" si="91">J201</f>
        <v>4.6999999999999993</v>
      </c>
      <c r="F219" s="29">
        <v>77</v>
      </c>
      <c r="G219" s="29">
        <v>72</v>
      </c>
      <c r="H219" s="9">
        <f t="shared" si="85"/>
        <v>72</v>
      </c>
      <c r="I219" s="9">
        <f t="shared" si="86"/>
        <v>0</v>
      </c>
      <c r="J219" s="47">
        <f t="shared" si="87"/>
        <v>4.6999999999999993</v>
      </c>
    </row>
    <row r="220" spans="2:10" x14ac:dyDescent="0.3">
      <c r="B220" s="28" t="s">
        <v>40</v>
      </c>
      <c r="C220" s="1">
        <v>44584</v>
      </c>
      <c r="D220" s="15" t="s">
        <v>25</v>
      </c>
      <c r="E220" s="75">
        <f t="shared" si="91"/>
        <v>8.6999999999999975</v>
      </c>
      <c r="F220" s="29">
        <v>98</v>
      </c>
      <c r="G220" s="29">
        <v>72</v>
      </c>
      <c r="H220" s="9">
        <f t="shared" si="85"/>
        <v>89</v>
      </c>
      <c r="I220" s="9">
        <f t="shared" si="86"/>
        <v>-17</v>
      </c>
      <c r="J220" s="47">
        <f t="shared" si="87"/>
        <v>8.7999999999999972</v>
      </c>
    </row>
    <row r="221" spans="2:10" x14ac:dyDescent="0.3">
      <c r="B221" s="28" t="s">
        <v>12</v>
      </c>
      <c r="C221" s="1">
        <v>44584</v>
      </c>
      <c r="D221" s="15" t="s">
        <v>25</v>
      </c>
      <c r="E221" s="75">
        <f>J189</f>
        <v>9.3999999999999986</v>
      </c>
      <c r="F221" s="29">
        <v>87</v>
      </c>
      <c r="G221" s="29">
        <v>72</v>
      </c>
      <c r="H221" s="9">
        <f t="shared" si="85"/>
        <v>78</v>
      </c>
      <c r="I221" s="9">
        <f t="shared" si="86"/>
        <v>-6</v>
      </c>
      <c r="J221" s="47">
        <f t="shared" si="87"/>
        <v>9.4999999999999982</v>
      </c>
    </row>
    <row r="222" spans="2:10" x14ac:dyDescent="0.3">
      <c r="B222" s="28" t="s">
        <v>30</v>
      </c>
      <c r="C222" s="1">
        <v>44584</v>
      </c>
      <c r="D222" s="15" t="s">
        <v>25</v>
      </c>
      <c r="E222" s="75">
        <f t="shared" si="91"/>
        <v>6.8999999999999986</v>
      </c>
      <c r="F222" s="29">
        <v>78</v>
      </c>
      <c r="G222" s="29">
        <v>72</v>
      </c>
      <c r="H222" s="9">
        <f t="shared" si="85"/>
        <v>71</v>
      </c>
      <c r="I222" s="9">
        <f t="shared" si="86"/>
        <v>1</v>
      </c>
      <c r="J222" s="47">
        <f t="shared" si="87"/>
        <v>6.6999999999999984</v>
      </c>
    </row>
    <row r="223" spans="2:10" x14ac:dyDescent="0.3">
      <c r="B223" s="28" t="s">
        <v>87</v>
      </c>
      <c r="C223" s="1">
        <v>44584</v>
      </c>
      <c r="D223" s="15" t="s">
        <v>25</v>
      </c>
      <c r="E223" s="75">
        <f>J195</f>
        <v>6.1999999999999975</v>
      </c>
      <c r="F223" s="29">
        <v>87</v>
      </c>
      <c r="G223" s="29">
        <v>72</v>
      </c>
      <c r="H223" s="9">
        <f t="shared" si="85"/>
        <v>81</v>
      </c>
      <c r="I223" s="9">
        <f t="shared" si="86"/>
        <v>-9</v>
      </c>
      <c r="J223" s="47">
        <f t="shared" si="87"/>
        <v>6.2999999999999972</v>
      </c>
    </row>
    <row r="224" spans="2:10" x14ac:dyDescent="0.3">
      <c r="B224" s="28" t="s">
        <v>119</v>
      </c>
      <c r="C224" s="1">
        <v>44584</v>
      </c>
      <c r="D224" s="15" t="s">
        <v>25</v>
      </c>
      <c r="E224" s="75">
        <f t="shared" si="91"/>
        <v>-4.4408920985006262E-16</v>
      </c>
      <c r="F224" s="29">
        <v>73</v>
      </c>
      <c r="G224" s="29">
        <v>72</v>
      </c>
      <c r="H224" s="9">
        <f t="shared" si="85"/>
        <v>73</v>
      </c>
      <c r="I224" s="9">
        <f t="shared" si="86"/>
        <v>-1</v>
      </c>
      <c r="J224" s="47">
        <f t="shared" si="87"/>
        <v>-4.4408920985006262E-16</v>
      </c>
    </row>
    <row r="225" spans="2:10" x14ac:dyDescent="0.3">
      <c r="B225" s="7" t="s">
        <v>96</v>
      </c>
      <c r="C225" s="1">
        <v>44584</v>
      </c>
      <c r="D225" s="15" t="s">
        <v>25</v>
      </c>
      <c r="E225" s="75">
        <f t="shared" si="91"/>
        <v>14.899999999999999</v>
      </c>
      <c r="F225" s="29">
        <v>147</v>
      </c>
      <c r="G225" s="29">
        <v>72</v>
      </c>
      <c r="H225" s="9">
        <f t="shared" si="85"/>
        <v>132</v>
      </c>
      <c r="I225" s="9">
        <f t="shared" si="86"/>
        <v>-60</v>
      </c>
      <c r="J225" s="47">
        <f t="shared" si="87"/>
        <v>14.999999999999998</v>
      </c>
    </row>
    <row r="226" spans="2:10" x14ac:dyDescent="0.3">
      <c r="B226" s="28" t="s">
        <v>43</v>
      </c>
      <c r="C226" s="1">
        <v>44584</v>
      </c>
      <c r="D226" s="15" t="s">
        <v>25</v>
      </c>
      <c r="E226" s="75">
        <f t="shared" si="91"/>
        <v>10.099999999999998</v>
      </c>
      <c r="F226" s="29">
        <v>80</v>
      </c>
      <c r="G226" s="29">
        <v>72</v>
      </c>
      <c r="H226" s="9">
        <f t="shared" si="85"/>
        <v>70</v>
      </c>
      <c r="I226" s="9">
        <f t="shared" si="86"/>
        <v>2</v>
      </c>
      <c r="J226" s="47">
        <f t="shared" si="87"/>
        <v>9.6999999999999975</v>
      </c>
    </row>
    <row r="227" spans="2:10" x14ac:dyDescent="0.3">
      <c r="B227" s="7" t="s">
        <v>131</v>
      </c>
      <c r="C227" s="1">
        <v>44584</v>
      </c>
      <c r="D227" s="15" t="s">
        <v>25</v>
      </c>
      <c r="E227" s="75">
        <f>ROUND(C58/2,1)</f>
        <v>10.3</v>
      </c>
      <c r="F227" s="29">
        <v>100</v>
      </c>
      <c r="G227" s="29">
        <v>72</v>
      </c>
      <c r="H227" s="9">
        <f t="shared" si="85"/>
        <v>90</v>
      </c>
      <c r="I227" s="9">
        <f t="shared" si="86"/>
        <v>-18</v>
      </c>
      <c r="J227" s="47">
        <f t="shared" si="87"/>
        <v>10.4</v>
      </c>
    </row>
    <row r="228" spans="2:10" x14ac:dyDescent="0.3">
      <c r="B228" s="7" t="s">
        <v>129</v>
      </c>
      <c r="C228" s="1">
        <v>44584</v>
      </c>
      <c r="D228" s="15" t="s">
        <v>25</v>
      </c>
      <c r="E228" s="75">
        <f>ROUND(C59/2,1)</f>
        <v>8.1999999999999993</v>
      </c>
      <c r="F228" s="29">
        <v>119</v>
      </c>
      <c r="G228" s="29">
        <v>72</v>
      </c>
      <c r="H228" s="9">
        <f t="shared" si="85"/>
        <v>111</v>
      </c>
      <c r="I228" s="9">
        <f t="shared" si="86"/>
        <v>-39</v>
      </c>
      <c r="J228" s="47">
        <f t="shared" si="87"/>
        <v>8.2999999999999989</v>
      </c>
    </row>
    <row r="229" spans="2:10" x14ac:dyDescent="0.3">
      <c r="B229" s="7" t="s">
        <v>130</v>
      </c>
      <c r="C229" s="1">
        <v>44584</v>
      </c>
      <c r="D229" s="15" t="s">
        <v>25</v>
      </c>
      <c r="E229" s="75">
        <f>ROUND(C60/2,1)</f>
        <v>11</v>
      </c>
      <c r="F229" s="29">
        <v>109</v>
      </c>
      <c r="G229" s="29">
        <v>72</v>
      </c>
      <c r="H229" s="9">
        <f t="shared" si="85"/>
        <v>98</v>
      </c>
      <c r="I229" s="9">
        <f t="shared" si="86"/>
        <v>-26</v>
      </c>
      <c r="J229" s="47">
        <f t="shared" si="87"/>
        <v>11.1</v>
      </c>
    </row>
    <row r="230" spans="2:10" x14ac:dyDescent="0.3">
      <c r="B230" s="28" t="s">
        <v>116</v>
      </c>
      <c r="C230" s="1">
        <v>44584</v>
      </c>
      <c r="D230" s="15" t="s">
        <v>25</v>
      </c>
      <c r="E230" s="75">
        <f>J213</f>
        <v>7.4999999999999973</v>
      </c>
      <c r="F230" s="29">
        <v>96</v>
      </c>
      <c r="G230" s="29">
        <v>72</v>
      </c>
      <c r="H230" s="9">
        <f t="shared" si="85"/>
        <v>88</v>
      </c>
      <c r="I230" s="9">
        <f t="shared" si="86"/>
        <v>-16</v>
      </c>
      <c r="J230" s="47">
        <f t="shared" si="87"/>
        <v>7.599999999999997</v>
      </c>
    </row>
    <row r="231" spans="2:10" x14ac:dyDescent="0.3">
      <c r="B231" s="31" t="s">
        <v>120</v>
      </c>
      <c r="C231" s="32">
        <v>44584</v>
      </c>
      <c r="D231" s="33" t="s">
        <v>25</v>
      </c>
      <c r="E231" s="71">
        <f>J215</f>
        <v>5.9999999999999991</v>
      </c>
      <c r="F231" s="35">
        <v>88</v>
      </c>
      <c r="G231" s="35">
        <v>72</v>
      </c>
      <c r="H231" s="34">
        <f t="shared" si="85"/>
        <v>82</v>
      </c>
      <c r="I231" s="34">
        <f t="shared" si="86"/>
        <v>-10</v>
      </c>
      <c r="J231" s="66">
        <f t="shared" si="87"/>
        <v>6.0999999999999988</v>
      </c>
    </row>
    <row r="232" spans="2:10" x14ac:dyDescent="0.3">
      <c r="B232" s="28" t="s">
        <v>14</v>
      </c>
      <c r="C232" s="1">
        <v>44591</v>
      </c>
      <c r="D232" s="15" t="s">
        <v>22</v>
      </c>
      <c r="E232" s="75">
        <f>J216</f>
        <v>4.1999999999999984</v>
      </c>
      <c r="F232" s="29">
        <v>81</v>
      </c>
      <c r="G232" s="29">
        <v>72</v>
      </c>
      <c r="H232" s="9">
        <f t="shared" ref="H232:H243" si="92">F232-ROUND(E232,0)</f>
        <v>77</v>
      </c>
      <c r="I232" s="9">
        <f t="shared" ref="I232:I243" si="93">G232-H232</f>
        <v>-5</v>
      </c>
      <c r="J232" s="47">
        <f t="shared" ref="J232:J243" si="94">IF(I232&gt;0, E232-I232*0.2, IF(I232&lt;-3, E232+0.1, E232))</f>
        <v>4.299999999999998</v>
      </c>
    </row>
    <row r="233" spans="2:10" x14ac:dyDescent="0.3">
      <c r="B233" s="28" t="s">
        <v>36</v>
      </c>
      <c r="C233" s="1">
        <v>44591</v>
      </c>
      <c r="D233" s="15" t="s">
        <v>22</v>
      </c>
      <c r="E233" s="75">
        <f t="shared" ref="E233:E239" si="95">J217</f>
        <v>1.8</v>
      </c>
      <c r="F233" t="s">
        <v>45</v>
      </c>
      <c r="G233" s="29">
        <v>72</v>
      </c>
      <c r="H233" s="9" t="s">
        <v>46</v>
      </c>
      <c r="I233" s="9" t="s">
        <v>46</v>
      </c>
      <c r="J233" s="47">
        <v>1.9</v>
      </c>
    </row>
    <row r="234" spans="2:10" x14ac:dyDescent="0.3">
      <c r="B234" s="28" t="s">
        <v>37</v>
      </c>
      <c r="C234" s="1">
        <v>44591</v>
      </c>
      <c r="D234" s="15" t="s">
        <v>22</v>
      </c>
      <c r="E234" s="75">
        <f t="shared" si="95"/>
        <v>7.1999999999999993</v>
      </c>
      <c r="F234">
        <v>78</v>
      </c>
      <c r="G234" s="29">
        <v>72</v>
      </c>
      <c r="H234" s="9">
        <f t="shared" si="92"/>
        <v>71</v>
      </c>
      <c r="I234" s="9">
        <f t="shared" si="93"/>
        <v>1</v>
      </c>
      <c r="J234" s="47">
        <f t="shared" si="94"/>
        <v>6.9999999999999991</v>
      </c>
    </row>
    <row r="235" spans="2:10" x14ac:dyDescent="0.3">
      <c r="B235" s="28" t="s">
        <v>8</v>
      </c>
      <c r="C235" s="1">
        <v>44591</v>
      </c>
      <c r="D235" s="15" t="s">
        <v>22</v>
      </c>
      <c r="E235" s="75">
        <f t="shared" si="95"/>
        <v>4.6999999999999993</v>
      </c>
      <c r="F235">
        <v>79</v>
      </c>
      <c r="G235" s="29">
        <v>72</v>
      </c>
      <c r="H235" s="9">
        <f t="shared" si="92"/>
        <v>74</v>
      </c>
      <c r="I235" s="9">
        <f t="shared" si="93"/>
        <v>-2</v>
      </c>
      <c r="J235" s="47">
        <f t="shared" si="94"/>
        <v>4.6999999999999993</v>
      </c>
    </row>
    <row r="236" spans="2:10" x14ac:dyDescent="0.3">
      <c r="B236" s="28" t="s">
        <v>40</v>
      </c>
      <c r="C236" s="1">
        <v>44591</v>
      </c>
      <c r="D236" s="15" t="s">
        <v>22</v>
      </c>
      <c r="E236" s="75">
        <f t="shared" si="95"/>
        <v>8.7999999999999972</v>
      </c>
      <c r="F236">
        <v>79</v>
      </c>
      <c r="G236" s="29">
        <v>72</v>
      </c>
      <c r="H236" s="9">
        <f t="shared" si="92"/>
        <v>70</v>
      </c>
      <c r="I236" s="9">
        <f t="shared" si="93"/>
        <v>2</v>
      </c>
      <c r="J236" s="47">
        <f t="shared" si="94"/>
        <v>8.3999999999999968</v>
      </c>
    </row>
    <row r="237" spans="2:10" x14ac:dyDescent="0.3">
      <c r="B237" s="28" t="s">
        <v>12</v>
      </c>
      <c r="C237" s="1">
        <v>44591</v>
      </c>
      <c r="D237" s="15" t="s">
        <v>22</v>
      </c>
      <c r="E237" s="75">
        <f t="shared" si="95"/>
        <v>9.4999999999999982</v>
      </c>
      <c r="F237">
        <v>85</v>
      </c>
      <c r="G237" s="29">
        <v>72</v>
      </c>
      <c r="H237" s="9">
        <f t="shared" si="92"/>
        <v>75</v>
      </c>
      <c r="I237" s="9">
        <f t="shared" si="93"/>
        <v>-3</v>
      </c>
      <c r="J237" s="47">
        <f t="shared" si="94"/>
        <v>9.4999999999999982</v>
      </c>
    </row>
    <row r="238" spans="2:10" x14ac:dyDescent="0.3">
      <c r="B238" s="28" t="s">
        <v>30</v>
      </c>
      <c r="C238" s="1">
        <v>44591</v>
      </c>
      <c r="D238" s="15" t="s">
        <v>22</v>
      </c>
      <c r="E238" s="75">
        <f t="shared" si="95"/>
        <v>6.6999999999999984</v>
      </c>
      <c r="F238">
        <v>78</v>
      </c>
      <c r="G238" s="29">
        <v>72</v>
      </c>
      <c r="H238" s="9">
        <f t="shared" si="92"/>
        <v>71</v>
      </c>
      <c r="I238" s="9">
        <f t="shared" si="93"/>
        <v>1</v>
      </c>
      <c r="J238" s="47">
        <f t="shared" si="94"/>
        <v>6.4999999999999982</v>
      </c>
    </row>
    <row r="239" spans="2:10" x14ac:dyDescent="0.3">
      <c r="B239" s="28" t="s">
        <v>126</v>
      </c>
      <c r="C239" s="1">
        <v>44591</v>
      </c>
      <c r="D239" s="15" t="s">
        <v>22</v>
      </c>
      <c r="E239" s="75">
        <f t="shared" si="95"/>
        <v>6.2999999999999972</v>
      </c>
      <c r="F239">
        <v>99</v>
      </c>
      <c r="G239" s="29">
        <v>72</v>
      </c>
      <c r="H239" s="9">
        <f t="shared" si="92"/>
        <v>93</v>
      </c>
      <c r="I239" s="9">
        <f t="shared" si="93"/>
        <v>-21</v>
      </c>
      <c r="J239" s="47">
        <f t="shared" si="94"/>
        <v>6.3999999999999968</v>
      </c>
    </row>
    <row r="240" spans="2:10" x14ac:dyDescent="0.3">
      <c r="B240" s="28" t="s">
        <v>119</v>
      </c>
      <c r="C240" s="1">
        <v>44591</v>
      </c>
      <c r="D240" s="15" t="s">
        <v>22</v>
      </c>
      <c r="E240" s="75">
        <f>J224</f>
        <v>-4.4408920985006262E-16</v>
      </c>
      <c r="F240">
        <v>69</v>
      </c>
      <c r="G240" s="29">
        <v>72</v>
      </c>
      <c r="H240" s="9">
        <f t="shared" si="92"/>
        <v>69</v>
      </c>
      <c r="I240" s="9">
        <f t="shared" si="93"/>
        <v>3</v>
      </c>
      <c r="J240" s="47">
        <f t="shared" si="94"/>
        <v>-0.60000000000000053</v>
      </c>
    </row>
    <row r="241" spans="2:12" x14ac:dyDescent="0.3">
      <c r="B241" s="28" t="s">
        <v>43</v>
      </c>
      <c r="C241" s="1">
        <v>44591</v>
      </c>
      <c r="D241" s="15" t="s">
        <v>22</v>
      </c>
      <c r="E241" s="75">
        <f>J226</f>
        <v>9.6999999999999975</v>
      </c>
      <c r="F241">
        <v>89</v>
      </c>
      <c r="G241" s="29">
        <v>72</v>
      </c>
      <c r="H241" s="9">
        <f t="shared" si="92"/>
        <v>79</v>
      </c>
      <c r="I241" s="9">
        <f t="shared" si="93"/>
        <v>-7</v>
      </c>
      <c r="J241" s="47">
        <f t="shared" si="94"/>
        <v>9.7999999999999972</v>
      </c>
    </row>
    <row r="242" spans="2:12" x14ac:dyDescent="0.3">
      <c r="B242" s="28" t="s">
        <v>116</v>
      </c>
      <c r="C242" s="1">
        <v>44591</v>
      </c>
      <c r="D242" s="15" t="s">
        <v>22</v>
      </c>
      <c r="E242" s="75">
        <f>J230</f>
        <v>7.599999999999997</v>
      </c>
      <c r="F242">
        <v>100</v>
      </c>
      <c r="G242" s="29">
        <v>72</v>
      </c>
      <c r="H242" s="9">
        <f t="shared" si="92"/>
        <v>92</v>
      </c>
      <c r="I242" s="9">
        <f t="shared" si="93"/>
        <v>-20</v>
      </c>
      <c r="J242" s="47">
        <f t="shared" si="94"/>
        <v>7.6999999999999966</v>
      </c>
    </row>
    <row r="243" spans="2:12" x14ac:dyDescent="0.3">
      <c r="B243" s="28" t="s">
        <v>120</v>
      </c>
      <c r="C243" s="1">
        <v>44591</v>
      </c>
      <c r="D243" s="15" t="s">
        <v>22</v>
      </c>
      <c r="E243" s="75">
        <f>J231</f>
        <v>6.0999999999999988</v>
      </c>
      <c r="F243">
        <v>95</v>
      </c>
      <c r="G243" s="29">
        <v>72</v>
      </c>
      <c r="H243" s="9">
        <f t="shared" si="92"/>
        <v>89</v>
      </c>
      <c r="I243" s="9">
        <f t="shared" si="93"/>
        <v>-17</v>
      </c>
      <c r="J243" s="47">
        <f t="shared" si="94"/>
        <v>6.1999999999999984</v>
      </c>
    </row>
    <row r="244" spans="2:12" x14ac:dyDescent="0.3">
      <c r="B244" s="28" t="s">
        <v>35</v>
      </c>
      <c r="C244" s="1">
        <v>44591</v>
      </c>
      <c r="D244" s="15" t="s">
        <v>22</v>
      </c>
      <c r="E244" s="75">
        <f>J194</f>
        <v>2</v>
      </c>
      <c r="F244">
        <v>70</v>
      </c>
      <c r="G244" s="29">
        <v>72</v>
      </c>
      <c r="H244" s="9">
        <f t="shared" ref="H244:H264" si="96">F244-ROUND(E244,0)</f>
        <v>68</v>
      </c>
      <c r="I244" s="9">
        <f t="shared" ref="I244:I264" si="97">G244-H244</f>
        <v>4</v>
      </c>
      <c r="J244" s="47">
        <f t="shared" ref="J244:J264" si="98">IF(I244&gt;0, E244-I244*0.2, IF(I244&lt;-3, E244+0.1, E244))</f>
        <v>1.2</v>
      </c>
    </row>
    <row r="245" spans="2:12" x14ac:dyDescent="0.3">
      <c r="B245" s="28" t="s">
        <v>118</v>
      </c>
      <c r="C245" s="1">
        <v>44591</v>
      </c>
      <c r="D245" s="15" t="s">
        <v>22</v>
      </c>
      <c r="E245" s="75">
        <f>J136</f>
        <v>10.799999999999999</v>
      </c>
      <c r="F245">
        <v>86</v>
      </c>
      <c r="G245" s="29">
        <v>72</v>
      </c>
      <c r="H245" s="9">
        <f t="shared" si="96"/>
        <v>75</v>
      </c>
      <c r="I245" s="9">
        <f t="shared" si="97"/>
        <v>-3</v>
      </c>
      <c r="J245" s="47">
        <f t="shared" si="98"/>
        <v>10.799999999999999</v>
      </c>
    </row>
    <row r="246" spans="2:12" x14ac:dyDescent="0.3">
      <c r="B246" s="28" t="s">
        <v>15</v>
      </c>
      <c r="C246" s="1">
        <v>44591</v>
      </c>
      <c r="D246" s="15" t="s">
        <v>22</v>
      </c>
      <c r="E246" s="75">
        <f>J199</f>
        <v>2.7000000000000006</v>
      </c>
      <c r="F246">
        <v>73</v>
      </c>
      <c r="G246" s="29">
        <v>72</v>
      </c>
      <c r="H246" s="9">
        <f t="shared" si="96"/>
        <v>70</v>
      </c>
      <c r="I246" s="9">
        <f t="shared" si="97"/>
        <v>2</v>
      </c>
      <c r="J246" s="47">
        <f t="shared" si="98"/>
        <v>2.3000000000000007</v>
      </c>
    </row>
    <row r="247" spans="2:12" x14ac:dyDescent="0.3">
      <c r="B247" s="28" t="s">
        <v>83</v>
      </c>
      <c r="C247" s="1">
        <v>44591</v>
      </c>
      <c r="D247" s="15" t="s">
        <v>22</v>
      </c>
      <c r="E247" s="75">
        <f>J203</f>
        <v>9.1</v>
      </c>
      <c r="F247">
        <v>75</v>
      </c>
      <c r="G247" s="29">
        <v>72</v>
      </c>
      <c r="H247" s="9">
        <f t="shared" si="96"/>
        <v>66</v>
      </c>
      <c r="I247" s="9">
        <f t="shared" si="97"/>
        <v>6</v>
      </c>
      <c r="J247" s="47">
        <f t="shared" si="98"/>
        <v>7.8999999999999995</v>
      </c>
    </row>
    <row r="248" spans="2:12" x14ac:dyDescent="0.3">
      <c r="B248" s="28" t="s">
        <v>60</v>
      </c>
      <c r="C248" s="1">
        <v>44591</v>
      </c>
      <c r="D248" s="15" t="s">
        <v>22</v>
      </c>
      <c r="E248" s="75">
        <f>J209</f>
        <v>4.7999999999999989</v>
      </c>
      <c r="F248">
        <v>76</v>
      </c>
      <c r="G248" s="29">
        <v>72</v>
      </c>
      <c r="H248" s="9">
        <f t="shared" si="96"/>
        <v>71</v>
      </c>
      <c r="I248" s="9">
        <f t="shared" si="97"/>
        <v>1</v>
      </c>
      <c r="J248" s="47">
        <f t="shared" si="98"/>
        <v>4.5999999999999988</v>
      </c>
    </row>
    <row r="249" spans="2:12" x14ac:dyDescent="0.3">
      <c r="B249" s="28" t="s">
        <v>122</v>
      </c>
      <c r="C249" s="1">
        <v>44591</v>
      </c>
      <c r="D249" s="15" t="s">
        <v>22</v>
      </c>
      <c r="E249" s="75">
        <f>J196</f>
        <v>18</v>
      </c>
      <c r="F249">
        <v>102</v>
      </c>
      <c r="G249" s="29">
        <v>72</v>
      </c>
      <c r="H249" s="9">
        <f t="shared" si="96"/>
        <v>84</v>
      </c>
      <c r="I249" s="9">
        <f t="shared" si="97"/>
        <v>-12</v>
      </c>
      <c r="J249" s="47">
        <v>18</v>
      </c>
      <c r="L249" t="s">
        <v>123</v>
      </c>
    </row>
    <row r="250" spans="2:12" x14ac:dyDescent="0.3">
      <c r="B250" s="31" t="s">
        <v>92</v>
      </c>
      <c r="C250" s="32">
        <v>44591</v>
      </c>
      <c r="D250" s="33" t="s">
        <v>22</v>
      </c>
      <c r="E250" s="71">
        <f>J210</f>
        <v>5.9999999999999991</v>
      </c>
      <c r="F250" s="34">
        <v>77</v>
      </c>
      <c r="G250" s="35">
        <v>72</v>
      </c>
      <c r="H250" s="34">
        <f t="shared" si="96"/>
        <v>71</v>
      </c>
      <c r="I250" s="34">
        <f t="shared" si="97"/>
        <v>1</v>
      </c>
      <c r="J250" s="66">
        <f t="shared" si="98"/>
        <v>5.7999999999999989</v>
      </c>
    </row>
    <row r="251" spans="2:12" x14ac:dyDescent="0.3">
      <c r="B251" s="28" t="s">
        <v>14</v>
      </c>
      <c r="C251" s="1">
        <v>44598</v>
      </c>
      <c r="D251" s="15" t="s">
        <v>82</v>
      </c>
      <c r="E251" s="75">
        <f>J232</f>
        <v>4.299999999999998</v>
      </c>
      <c r="F251" s="29">
        <v>77</v>
      </c>
      <c r="G251" s="29">
        <v>72</v>
      </c>
      <c r="H251" s="9">
        <f t="shared" si="96"/>
        <v>73</v>
      </c>
      <c r="I251" s="9">
        <f t="shared" si="97"/>
        <v>-1</v>
      </c>
      <c r="J251" s="47">
        <f t="shared" si="98"/>
        <v>4.299999999999998</v>
      </c>
    </row>
    <row r="252" spans="2:12" x14ac:dyDescent="0.3">
      <c r="B252" s="28" t="s">
        <v>37</v>
      </c>
      <c r="C252" s="1">
        <v>44598</v>
      </c>
      <c r="D252" s="15" t="s">
        <v>82</v>
      </c>
      <c r="E252" s="75">
        <f>J234</f>
        <v>6.9999999999999991</v>
      </c>
      <c r="F252">
        <v>75</v>
      </c>
      <c r="G252" s="29">
        <v>72</v>
      </c>
      <c r="H252" s="9">
        <f t="shared" si="96"/>
        <v>68</v>
      </c>
      <c r="I252" s="9">
        <f t="shared" si="97"/>
        <v>4</v>
      </c>
      <c r="J252" s="47">
        <f t="shared" si="98"/>
        <v>6.1999999999999993</v>
      </c>
    </row>
    <row r="253" spans="2:12" x14ac:dyDescent="0.3">
      <c r="B253" s="28" t="s">
        <v>8</v>
      </c>
      <c r="C253" s="1">
        <v>44598</v>
      </c>
      <c r="D253" s="15" t="s">
        <v>82</v>
      </c>
      <c r="E253" s="75">
        <f>J235</f>
        <v>4.6999999999999993</v>
      </c>
      <c r="F253">
        <v>74</v>
      </c>
      <c r="G253" s="29">
        <v>72</v>
      </c>
      <c r="H253" s="9">
        <f t="shared" si="96"/>
        <v>69</v>
      </c>
      <c r="I253" s="9">
        <f t="shared" si="97"/>
        <v>3</v>
      </c>
      <c r="J253" s="47">
        <f t="shared" si="98"/>
        <v>4.0999999999999996</v>
      </c>
    </row>
    <row r="254" spans="2:12" x14ac:dyDescent="0.3">
      <c r="B254" s="28" t="s">
        <v>12</v>
      </c>
      <c r="C254" s="1">
        <v>44598</v>
      </c>
      <c r="D254" s="15" t="s">
        <v>82</v>
      </c>
      <c r="E254" s="75">
        <f>J237</f>
        <v>9.4999999999999982</v>
      </c>
      <c r="F254">
        <v>92</v>
      </c>
      <c r="G254" s="29">
        <v>72</v>
      </c>
      <c r="H254" s="9">
        <f t="shared" si="96"/>
        <v>82</v>
      </c>
      <c r="I254" s="9">
        <f t="shared" si="97"/>
        <v>-10</v>
      </c>
      <c r="J254" s="47">
        <f t="shared" si="98"/>
        <v>9.5999999999999979</v>
      </c>
    </row>
    <row r="255" spans="2:12" x14ac:dyDescent="0.3">
      <c r="B255" s="28" t="s">
        <v>30</v>
      </c>
      <c r="C255" s="1">
        <v>44598</v>
      </c>
      <c r="D255" s="15" t="s">
        <v>82</v>
      </c>
      <c r="E255" s="75">
        <f>J238</f>
        <v>6.4999999999999982</v>
      </c>
      <c r="F255">
        <v>91</v>
      </c>
      <c r="G255" s="29">
        <v>72</v>
      </c>
      <c r="H255" s="9">
        <f t="shared" si="96"/>
        <v>84</v>
      </c>
      <c r="I255" s="9">
        <f t="shared" si="97"/>
        <v>-12</v>
      </c>
      <c r="J255" s="47">
        <f t="shared" si="98"/>
        <v>6.5999999999999979</v>
      </c>
    </row>
    <row r="256" spans="2:12" x14ac:dyDescent="0.3">
      <c r="B256" s="28" t="s">
        <v>119</v>
      </c>
      <c r="C256" s="1">
        <v>44598</v>
      </c>
      <c r="D256" s="15" t="s">
        <v>82</v>
      </c>
      <c r="E256" s="75">
        <f t="shared" ref="E256:E264" si="99">J240</f>
        <v>-0.60000000000000053</v>
      </c>
      <c r="F256">
        <v>66</v>
      </c>
      <c r="G256" s="29">
        <v>72</v>
      </c>
      <c r="H256" s="9">
        <f t="shared" si="96"/>
        <v>67</v>
      </c>
      <c r="I256" s="9">
        <f t="shared" si="97"/>
        <v>5</v>
      </c>
      <c r="J256" s="47">
        <f t="shared" si="98"/>
        <v>-1.6000000000000005</v>
      </c>
    </row>
    <row r="257" spans="2:10" x14ac:dyDescent="0.3">
      <c r="B257" s="28" t="s">
        <v>43</v>
      </c>
      <c r="C257" s="1">
        <v>44598</v>
      </c>
      <c r="D257" s="15" t="s">
        <v>82</v>
      </c>
      <c r="E257" s="75">
        <f t="shared" si="99"/>
        <v>9.7999999999999972</v>
      </c>
      <c r="F257">
        <v>80</v>
      </c>
      <c r="G257" s="29">
        <v>72</v>
      </c>
      <c r="H257" s="9">
        <f t="shared" si="96"/>
        <v>70</v>
      </c>
      <c r="I257" s="9">
        <f t="shared" si="97"/>
        <v>2</v>
      </c>
      <c r="J257" s="47">
        <f t="shared" si="98"/>
        <v>9.3999999999999968</v>
      </c>
    </row>
    <row r="258" spans="2:10" x14ac:dyDescent="0.3">
      <c r="B258" s="28" t="s">
        <v>116</v>
      </c>
      <c r="C258" s="1">
        <v>44598</v>
      </c>
      <c r="D258" s="15" t="s">
        <v>82</v>
      </c>
      <c r="E258" s="75">
        <f t="shared" si="99"/>
        <v>7.6999999999999966</v>
      </c>
      <c r="F258">
        <v>93</v>
      </c>
      <c r="G258" s="29">
        <v>72</v>
      </c>
      <c r="H258" s="9">
        <f t="shared" si="96"/>
        <v>85</v>
      </c>
      <c r="I258" s="9">
        <f t="shared" si="97"/>
        <v>-13</v>
      </c>
      <c r="J258" s="47">
        <f t="shared" si="98"/>
        <v>7.7999999999999963</v>
      </c>
    </row>
    <row r="259" spans="2:10" x14ac:dyDescent="0.3">
      <c r="B259" s="28" t="s">
        <v>120</v>
      </c>
      <c r="C259" s="1">
        <v>44598</v>
      </c>
      <c r="D259" s="15" t="s">
        <v>82</v>
      </c>
      <c r="E259" s="75">
        <f t="shared" si="99"/>
        <v>6.1999999999999984</v>
      </c>
      <c r="F259">
        <v>82</v>
      </c>
      <c r="G259" s="29">
        <v>72</v>
      </c>
      <c r="H259" s="9">
        <f t="shared" si="96"/>
        <v>76</v>
      </c>
      <c r="I259" s="9">
        <f t="shared" si="97"/>
        <v>-4</v>
      </c>
      <c r="J259" s="47">
        <f t="shared" si="98"/>
        <v>6.299999999999998</v>
      </c>
    </row>
    <row r="260" spans="2:10" x14ac:dyDescent="0.3">
      <c r="B260" s="28" t="s">
        <v>35</v>
      </c>
      <c r="C260" s="1">
        <v>44598</v>
      </c>
      <c r="D260" s="15" t="s">
        <v>82</v>
      </c>
      <c r="E260" s="75">
        <f t="shared" si="99"/>
        <v>1.2</v>
      </c>
      <c r="F260">
        <v>76</v>
      </c>
      <c r="G260" s="29">
        <v>72</v>
      </c>
      <c r="H260" s="9">
        <f t="shared" si="96"/>
        <v>75</v>
      </c>
      <c r="I260" s="9">
        <f t="shared" si="97"/>
        <v>-3</v>
      </c>
      <c r="J260" s="47">
        <f t="shared" si="98"/>
        <v>1.2</v>
      </c>
    </row>
    <row r="261" spans="2:10" x14ac:dyDescent="0.3">
      <c r="B261" s="28" t="s">
        <v>118</v>
      </c>
      <c r="C261" s="1">
        <v>44598</v>
      </c>
      <c r="D261" s="15" t="s">
        <v>82</v>
      </c>
      <c r="E261" s="75">
        <f t="shared" si="99"/>
        <v>10.799999999999999</v>
      </c>
      <c r="F261">
        <v>89</v>
      </c>
      <c r="G261" s="29">
        <v>72</v>
      </c>
      <c r="H261" s="9">
        <f t="shared" si="96"/>
        <v>78</v>
      </c>
      <c r="I261" s="9">
        <f t="shared" si="97"/>
        <v>-6</v>
      </c>
      <c r="J261" s="47">
        <f t="shared" si="98"/>
        <v>10.899999999999999</v>
      </c>
    </row>
    <row r="262" spans="2:10" x14ac:dyDescent="0.3">
      <c r="B262" s="28" t="s">
        <v>15</v>
      </c>
      <c r="C262" s="1">
        <v>44598</v>
      </c>
      <c r="D262" s="15" t="s">
        <v>82</v>
      </c>
      <c r="E262" s="75">
        <f t="shared" si="99"/>
        <v>2.3000000000000007</v>
      </c>
      <c r="F262">
        <v>72</v>
      </c>
      <c r="G262" s="29">
        <v>72</v>
      </c>
      <c r="H262" s="9">
        <f t="shared" si="96"/>
        <v>70</v>
      </c>
      <c r="I262" s="9">
        <f t="shared" si="97"/>
        <v>2</v>
      </c>
      <c r="J262" s="47">
        <f t="shared" si="98"/>
        <v>1.9000000000000008</v>
      </c>
    </row>
    <row r="263" spans="2:10" x14ac:dyDescent="0.3">
      <c r="B263" s="28" t="s">
        <v>83</v>
      </c>
      <c r="C263" s="1">
        <v>44598</v>
      </c>
      <c r="D263" s="15" t="s">
        <v>82</v>
      </c>
      <c r="E263" s="75">
        <f t="shared" si="99"/>
        <v>7.8999999999999995</v>
      </c>
      <c r="F263">
        <v>83</v>
      </c>
      <c r="G263" s="29">
        <v>72</v>
      </c>
      <c r="H263" s="9">
        <f t="shared" si="96"/>
        <v>75</v>
      </c>
      <c r="I263" s="9">
        <f t="shared" si="97"/>
        <v>-3</v>
      </c>
      <c r="J263" s="47">
        <f t="shared" si="98"/>
        <v>7.8999999999999995</v>
      </c>
    </row>
    <row r="264" spans="2:10" x14ac:dyDescent="0.3">
      <c r="B264" s="31" t="s">
        <v>60</v>
      </c>
      <c r="C264" s="32">
        <v>44598</v>
      </c>
      <c r="D264" s="33" t="s">
        <v>82</v>
      </c>
      <c r="E264" s="71">
        <f t="shared" si="99"/>
        <v>4.5999999999999988</v>
      </c>
      <c r="F264" s="34">
        <v>77</v>
      </c>
      <c r="G264" s="35">
        <v>72</v>
      </c>
      <c r="H264" s="34">
        <f t="shared" si="96"/>
        <v>72</v>
      </c>
      <c r="I264" s="34">
        <f t="shared" si="97"/>
        <v>0</v>
      </c>
      <c r="J264" s="66">
        <f t="shared" si="98"/>
        <v>4.5999999999999988</v>
      </c>
    </row>
    <row r="265" spans="2:10" x14ac:dyDescent="0.3">
      <c r="B265" s="28" t="s">
        <v>14</v>
      </c>
      <c r="C265" s="1">
        <v>44605</v>
      </c>
      <c r="D265" s="15" t="s">
        <v>20</v>
      </c>
      <c r="E265" s="75">
        <f>J251</f>
        <v>4.299999999999998</v>
      </c>
      <c r="F265" s="29">
        <v>81</v>
      </c>
      <c r="G265" s="29">
        <v>73</v>
      </c>
      <c r="H265" s="9">
        <f t="shared" ref="H265:H276" si="100">F265-ROUND(E265,0)</f>
        <v>77</v>
      </c>
      <c r="I265" s="9">
        <f t="shared" ref="I265:I276" si="101">G265-H265</f>
        <v>-4</v>
      </c>
      <c r="J265" s="47">
        <f t="shared" ref="J265:J276" si="102">IF(I265&gt;0, E265-I265*0.2, IF(I265&lt;-3, E265+0.1, E265))</f>
        <v>4.3999999999999977</v>
      </c>
    </row>
    <row r="266" spans="2:10" x14ac:dyDescent="0.3">
      <c r="B266" s="28" t="s">
        <v>37</v>
      </c>
      <c r="C266" s="1">
        <v>44605</v>
      </c>
      <c r="D266" s="15" t="s">
        <v>20</v>
      </c>
      <c r="E266" s="75">
        <f t="shared" ref="E266:E267" si="103">J252</f>
        <v>6.1999999999999993</v>
      </c>
      <c r="F266">
        <v>82</v>
      </c>
      <c r="G266" s="29">
        <v>73</v>
      </c>
      <c r="H266" s="9">
        <f t="shared" si="100"/>
        <v>76</v>
      </c>
      <c r="I266" s="9">
        <f t="shared" si="101"/>
        <v>-3</v>
      </c>
      <c r="J266" s="47">
        <f t="shared" si="102"/>
        <v>6.1999999999999993</v>
      </c>
    </row>
    <row r="267" spans="2:10" x14ac:dyDescent="0.3">
      <c r="B267" s="28" t="s">
        <v>8</v>
      </c>
      <c r="C267" s="1">
        <v>44605</v>
      </c>
      <c r="D267" s="15" t="s">
        <v>20</v>
      </c>
      <c r="E267" s="75">
        <f t="shared" si="103"/>
        <v>4.0999999999999996</v>
      </c>
      <c r="F267">
        <v>81</v>
      </c>
      <c r="G267" s="29">
        <v>73</v>
      </c>
      <c r="H267" s="9">
        <f t="shared" si="100"/>
        <v>77</v>
      </c>
      <c r="I267" s="9">
        <f t="shared" si="101"/>
        <v>-4</v>
      </c>
      <c r="J267" s="47">
        <f t="shared" si="102"/>
        <v>4.1999999999999993</v>
      </c>
    </row>
    <row r="268" spans="2:10" x14ac:dyDescent="0.3">
      <c r="B268" s="28" t="s">
        <v>30</v>
      </c>
      <c r="C268" s="1">
        <v>44605</v>
      </c>
      <c r="D268" s="15" t="s">
        <v>20</v>
      </c>
      <c r="E268" s="75">
        <f>J255</f>
        <v>6.5999999999999979</v>
      </c>
      <c r="F268">
        <v>85</v>
      </c>
      <c r="G268" s="29">
        <v>73</v>
      </c>
      <c r="H268" s="9">
        <f t="shared" si="100"/>
        <v>78</v>
      </c>
      <c r="I268" s="29">
        <f t="shared" si="101"/>
        <v>-5</v>
      </c>
      <c r="J268" s="47">
        <f t="shared" si="102"/>
        <v>6.6999999999999975</v>
      </c>
    </row>
    <row r="269" spans="2:10" x14ac:dyDescent="0.3">
      <c r="B269" s="28" t="s">
        <v>119</v>
      </c>
      <c r="C269" s="1">
        <v>44605</v>
      </c>
      <c r="D269" s="15" t="s">
        <v>20</v>
      </c>
      <c r="E269" s="75">
        <f>J256</f>
        <v>-1.6000000000000005</v>
      </c>
      <c r="F269">
        <v>67</v>
      </c>
      <c r="G269" s="29">
        <v>73</v>
      </c>
      <c r="H269" s="9">
        <f t="shared" si="100"/>
        <v>69</v>
      </c>
      <c r="I269" s="29">
        <f t="shared" si="101"/>
        <v>4</v>
      </c>
      <c r="J269" s="47">
        <f t="shared" si="102"/>
        <v>-2.4000000000000004</v>
      </c>
    </row>
    <row r="270" spans="2:10" x14ac:dyDescent="0.3">
      <c r="B270" s="28" t="s">
        <v>43</v>
      </c>
      <c r="C270" s="1">
        <v>44605</v>
      </c>
      <c r="D270" s="15" t="s">
        <v>20</v>
      </c>
      <c r="E270" s="75">
        <f>J257</f>
        <v>9.3999999999999968</v>
      </c>
      <c r="F270">
        <v>98</v>
      </c>
      <c r="G270" s="29">
        <v>73</v>
      </c>
      <c r="H270" s="9">
        <f t="shared" si="100"/>
        <v>89</v>
      </c>
      <c r="I270" s="29">
        <f t="shared" si="101"/>
        <v>-16</v>
      </c>
      <c r="J270" s="47">
        <f t="shared" si="102"/>
        <v>9.4999999999999964</v>
      </c>
    </row>
    <row r="271" spans="2:10" x14ac:dyDescent="0.3">
      <c r="B271" s="28" t="s">
        <v>116</v>
      </c>
      <c r="C271" s="1">
        <v>44605</v>
      </c>
      <c r="D271" s="15" t="s">
        <v>20</v>
      </c>
      <c r="E271" s="75">
        <f>J258</f>
        <v>7.7999999999999963</v>
      </c>
      <c r="F271">
        <v>85</v>
      </c>
      <c r="G271" s="29">
        <v>73</v>
      </c>
      <c r="H271" s="9">
        <f t="shared" si="100"/>
        <v>77</v>
      </c>
      <c r="I271" s="29">
        <f t="shared" si="101"/>
        <v>-4</v>
      </c>
      <c r="J271" s="47">
        <f t="shared" si="102"/>
        <v>7.8999999999999959</v>
      </c>
    </row>
    <row r="272" spans="2:10" x14ac:dyDescent="0.3">
      <c r="B272" s="28" t="s">
        <v>35</v>
      </c>
      <c r="C272" s="1">
        <v>44605</v>
      </c>
      <c r="D272" s="15" t="s">
        <v>20</v>
      </c>
      <c r="E272" s="75">
        <f>J260</f>
        <v>1.2</v>
      </c>
      <c r="F272">
        <v>71</v>
      </c>
      <c r="G272" s="29">
        <v>73</v>
      </c>
      <c r="H272" s="9">
        <f t="shared" si="100"/>
        <v>70</v>
      </c>
      <c r="I272" s="29">
        <f t="shared" si="101"/>
        <v>3</v>
      </c>
      <c r="J272" s="47">
        <f t="shared" si="102"/>
        <v>0.59999999999999987</v>
      </c>
    </row>
    <row r="273" spans="2:10" x14ac:dyDescent="0.3">
      <c r="B273" s="28" t="s">
        <v>118</v>
      </c>
      <c r="C273" s="1">
        <v>44605</v>
      </c>
      <c r="D273" s="15" t="s">
        <v>20</v>
      </c>
      <c r="E273" s="75">
        <f>J261</f>
        <v>10.899999999999999</v>
      </c>
      <c r="F273">
        <v>88</v>
      </c>
      <c r="G273" s="29">
        <v>73</v>
      </c>
      <c r="H273" s="9">
        <f t="shared" si="100"/>
        <v>77</v>
      </c>
      <c r="I273" s="29">
        <f t="shared" si="101"/>
        <v>-4</v>
      </c>
      <c r="J273" s="47">
        <f t="shared" si="102"/>
        <v>10.999999999999998</v>
      </c>
    </row>
    <row r="274" spans="2:10" x14ac:dyDescent="0.3">
      <c r="B274" s="28" t="s">
        <v>15</v>
      </c>
      <c r="C274" s="1">
        <v>44605</v>
      </c>
      <c r="D274" s="15" t="s">
        <v>20</v>
      </c>
      <c r="E274" s="75">
        <f>J262</f>
        <v>1.9000000000000008</v>
      </c>
      <c r="F274">
        <v>72</v>
      </c>
      <c r="G274" s="29">
        <v>73</v>
      </c>
      <c r="H274" s="9">
        <f t="shared" si="100"/>
        <v>70</v>
      </c>
      <c r="I274" s="29">
        <f t="shared" si="101"/>
        <v>3</v>
      </c>
      <c r="J274" s="47">
        <f t="shared" si="102"/>
        <v>1.3000000000000007</v>
      </c>
    </row>
    <row r="275" spans="2:10" x14ac:dyDescent="0.3">
      <c r="B275" s="28" t="s">
        <v>83</v>
      </c>
      <c r="C275" s="1">
        <v>44605</v>
      </c>
      <c r="D275" s="15" t="s">
        <v>20</v>
      </c>
      <c r="E275" s="75">
        <f>J263</f>
        <v>7.8999999999999995</v>
      </c>
      <c r="F275">
        <v>82</v>
      </c>
      <c r="G275" s="29">
        <v>73</v>
      </c>
      <c r="H275" s="9">
        <f t="shared" si="100"/>
        <v>74</v>
      </c>
      <c r="I275" s="29">
        <f t="shared" si="101"/>
        <v>-1</v>
      </c>
      <c r="J275" s="47">
        <f t="shared" si="102"/>
        <v>7.8999999999999995</v>
      </c>
    </row>
    <row r="276" spans="2:10" x14ac:dyDescent="0.3">
      <c r="B276" s="28" t="s">
        <v>60</v>
      </c>
      <c r="C276" s="1">
        <v>44605</v>
      </c>
      <c r="D276" s="15" t="s">
        <v>20</v>
      </c>
      <c r="E276" s="75">
        <f>J264</f>
        <v>4.5999999999999988</v>
      </c>
      <c r="F276">
        <v>75</v>
      </c>
      <c r="G276" s="29">
        <v>73</v>
      </c>
      <c r="H276" s="9">
        <f t="shared" si="100"/>
        <v>70</v>
      </c>
      <c r="I276" s="29">
        <f t="shared" si="101"/>
        <v>3</v>
      </c>
      <c r="J276" s="47">
        <f t="shared" si="102"/>
        <v>3.9999999999999987</v>
      </c>
    </row>
    <row r="277" spans="2:10" x14ac:dyDescent="0.3">
      <c r="B277" s="28" t="s">
        <v>87</v>
      </c>
      <c r="C277" s="1">
        <v>44605</v>
      </c>
      <c r="D277" s="15" t="s">
        <v>20</v>
      </c>
      <c r="E277" s="75">
        <f>J223</f>
        <v>6.2999999999999972</v>
      </c>
      <c r="F277">
        <v>84</v>
      </c>
      <c r="G277" s="29">
        <v>73</v>
      </c>
      <c r="H277" s="9">
        <f t="shared" ref="H277:H280" si="104">F277-ROUND(E277,0)</f>
        <v>78</v>
      </c>
      <c r="I277" s="29">
        <f t="shared" ref="I277:I280" si="105">G277-H277</f>
        <v>-5</v>
      </c>
      <c r="J277" s="47">
        <f t="shared" ref="J277:J280" si="106">IF(I277&gt;0, E277-I277*0.2, IF(I277&lt;-3, E277+0.1, E277))</f>
        <v>6.3999999999999968</v>
      </c>
    </row>
    <row r="278" spans="2:10" x14ac:dyDescent="0.3">
      <c r="B278" s="28" t="s">
        <v>86</v>
      </c>
      <c r="C278" s="1">
        <v>44605</v>
      </c>
      <c r="D278" s="15" t="s">
        <v>20</v>
      </c>
      <c r="E278" s="75">
        <f>ROUND(C25/2,1)</f>
        <v>4</v>
      </c>
      <c r="F278">
        <v>83</v>
      </c>
      <c r="G278" s="29">
        <v>73</v>
      </c>
      <c r="H278" s="9">
        <f t="shared" si="104"/>
        <v>79</v>
      </c>
      <c r="I278" s="9">
        <f t="shared" si="105"/>
        <v>-6</v>
      </c>
      <c r="J278" s="47">
        <f t="shared" si="106"/>
        <v>4.0999999999999996</v>
      </c>
    </row>
    <row r="279" spans="2:10" x14ac:dyDescent="0.3">
      <c r="B279" s="28" t="s">
        <v>44</v>
      </c>
      <c r="C279" s="1">
        <v>44605</v>
      </c>
      <c r="D279" s="15" t="s">
        <v>20</v>
      </c>
      <c r="E279" s="75">
        <f>J121</f>
        <v>14.2</v>
      </c>
      <c r="F279">
        <v>99</v>
      </c>
      <c r="G279" s="29">
        <v>73</v>
      </c>
      <c r="H279" s="9">
        <f t="shared" si="104"/>
        <v>85</v>
      </c>
      <c r="I279" s="9">
        <f t="shared" si="105"/>
        <v>-12</v>
      </c>
      <c r="J279" s="47">
        <f t="shared" si="106"/>
        <v>14.299999999999999</v>
      </c>
    </row>
    <row r="280" spans="2:10" x14ac:dyDescent="0.3">
      <c r="B280" s="28" t="s">
        <v>70</v>
      </c>
      <c r="C280" s="1">
        <v>44605</v>
      </c>
      <c r="D280" s="15" t="s">
        <v>20</v>
      </c>
      <c r="E280" s="75">
        <f>J78</f>
        <v>10.5</v>
      </c>
      <c r="F280">
        <v>111</v>
      </c>
      <c r="G280" s="29">
        <v>73</v>
      </c>
      <c r="H280" s="9">
        <f t="shared" si="104"/>
        <v>100</v>
      </c>
      <c r="I280" s="9">
        <f t="shared" si="105"/>
        <v>-27</v>
      </c>
      <c r="J280" s="47">
        <f t="shared" si="106"/>
        <v>10.6</v>
      </c>
    </row>
    <row r="281" spans="2:10" x14ac:dyDescent="0.3">
      <c r="B281" s="31" t="s">
        <v>40</v>
      </c>
      <c r="C281" s="32">
        <v>44605</v>
      </c>
      <c r="D281" s="33" t="s">
        <v>20</v>
      </c>
      <c r="E281" s="71">
        <f>J236</f>
        <v>8.3999999999999968</v>
      </c>
      <c r="F281" s="34">
        <v>91</v>
      </c>
      <c r="G281" s="35">
        <v>73</v>
      </c>
      <c r="H281" s="34">
        <f t="shared" ref="H281:H290" si="107">F281-ROUND(E281,0)</f>
        <v>83</v>
      </c>
      <c r="I281" s="34">
        <f t="shared" ref="I281:I290" si="108">G281-H281</f>
        <v>-10</v>
      </c>
      <c r="J281" s="66">
        <f t="shared" ref="J281:J290" si="109">IF(I281&gt;0, E281-I281*0.2, IF(I281&lt;-3, E281+0.1, E281))</f>
        <v>8.4999999999999964</v>
      </c>
    </row>
    <row r="282" spans="2:10" x14ac:dyDescent="0.3">
      <c r="B282" s="28" t="s">
        <v>14</v>
      </c>
      <c r="C282" s="1">
        <v>44612</v>
      </c>
      <c r="D282" s="15" t="s">
        <v>104</v>
      </c>
      <c r="E282" s="75">
        <f>J265</f>
        <v>4.3999999999999977</v>
      </c>
      <c r="F282" s="29">
        <v>71</v>
      </c>
      <c r="G282" s="29">
        <v>72</v>
      </c>
      <c r="H282" s="9">
        <f t="shared" si="107"/>
        <v>67</v>
      </c>
      <c r="I282" s="9">
        <f t="shared" si="108"/>
        <v>5</v>
      </c>
      <c r="J282" s="47">
        <f t="shared" si="109"/>
        <v>3.3999999999999977</v>
      </c>
    </row>
    <row r="283" spans="2:10" x14ac:dyDescent="0.3">
      <c r="B283" s="28" t="s">
        <v>37</v>
      </c>
      <c r="C283" s="1">
        <v>44612</v>
      </c>
      <c r="D283" s="15" t="s">
        <v>104</v>
      </c>
      <c r="E283" s="75">
        <f t="shared" ref="E283:E286" si="110">J266</f>
        <v>6.1999999999999993</v>
      </c>
      <c r="F283" s="29">
        <v>86</v>
      </c>
      <c r="G283" s="29">
        <v>72</v>
      </c>
      <c r="H283" s="9">
        <f t="shared" si="107"/>
        <v>80</v>
      </c>
      <c r="I283" s="9">
        <f t="shared" si="108"/>
        <v>-8</v>
      </c>
      <c r="J283" s="47">
        <f t="shared" si="109"/>
        <v>6.2999999999999989</v>
      </c>
    </row>
    <row r="284" spans="2:10" x14ac:dyDescent="0.3">
      <c r="B284" s="28" t="s">
        <v>8</v>
      </c>
      <c r="C284" s="1">
        <v>44612</v>
      </c>
      <c r="D284" s="15" t="s">
        <v>104</v>
      </c>
      <c r="E284" s="75">
        <f t="shared" si="110"/>
        <v>4.1999999999999993</v>
      </c>
      <c r="F284" s="29">
        <v>74</v>
      </c>
      <c r="G284" s="29">
        <v>72</v>
      </c>
      <c r="H284" s="9">
        <f t="shared" si="107"/>
        <v>70</v>
      </c>
      <c r="I284" s="9">
        <f t="shared" si="108"/>
        <v>2</v>
      </c>
      <c r="J284" s="47">
        <f t="shared" si="109"/>
        <v>3.7999999999999994</v>
      </c>
    </row>
    <row r="285" spans="2:10" x14ac:dyDescent="0.3">
      <c r="B285" s="28" t="s">
        <v>30</v>
      </c>
      <c r="C285" s="1">
        <v>44612</v>
      </c>
      <c r="D285" s="15" t="s">
        <v>104</v>
      </c>
      <c r="E285" s="75">
        <f t="shared" si="110"/>
        <v>6.6999999999999975</v>
      </c>
      <c r="F285">
        <v>80</v>
      </c>
      <c r="G285" s="29">
        <v>72</v>
      </c>
      <c r="H285" s="9">
        <f t="shared" si="107"/>
        <v>73</v>
      </c>
      <c r="I285" s="9">
        <f t="shared" si="108"/>
        <v>-1</v>
      </c>
      <c r="J285" s="47">
        <f t="shared" si="109"/>
        <v>6.6999999999999975</v>
      </c>
    </row>
    <row r="286" spans="2:10" x14ac:dyDescent="0.3">
      <c r="B286" s="28" t="s">
        <v>119</v>
      </c>
      <c r="C286" s="1">
        <v>44612</v>
      </c>
      <c r="D286" s="15" t="s">
        <v>104</v>
      </c>
      <c r="E286" s="75">
        <f t="shared" si="110"/>
        <v>-2.4000000000000004</v>
      </c>
      <c r="F286">
        <v>69</v>
      </c>
      <c r="G286" s="29">
        <v>72</v>
      </c>
      <c r="H286" s="9">
        <f t="shared" si="107"/>
        <v>71</v>
      </c>
      <c r="I286" s="9">
        <f t="shared" si="108"/>
        <v>1</v>
      </c>
      <c r="J286" s="47">
        <f t="shared" si="109"/>
        <v>-2.6000000000000005</v>
      </c>
    </row>
    <row r="287" spans="2:10" x14ac:dyDescent="0.3">
      <c r="B287" s="28" t="s">
        <v>35</v>
      </c>
      <c r="C287" s="1">
        <v>44612</v>
      </c>
      <c r="D287" s="15" t="s">
        <v>104</v>
      </c>
      <c r="E287" s="75">
        <f>J272</f>
        <v>0.59999999999999987</v>
      </c>
      <c r="F287">
        <v>72</v>
      </c>
      <c r="G287" s="29">
        <v>72</v>
      </c>
      <c r="H287" s="9">
        <f t="shared" si="107"/>
        <v>71</v>
      </c>
      <c r="I287" s="9">
        <f t="shared" si="108"/>
        <v>1</v>
      </c>
      <c r="J287" s="47">
        <f t="shared" si="109"/>
        <v>0.39999999999999986</v>
      </c>
    </row>
    <row r="288" spans="2:10" x14ac:dyDescent="0.3">
      <c r="B288" s="28" t="s">
        <v>15</v>
      </c>
      <c r="C288" s="1">
        <v>44612</v>
      </c>
      <c r="D288" s="15" t="s">
        <v>104</v>
      </c>
      <c r="E288" s="75">
        <f>J274</f>
        <v>1.3000000000000007</v>
      </c>
      <c r="F288">
        <v>72</v>
      </c>
      <c r="G288" s="29">
        <v>72</v>
      </c>
      <c r="H288" s="9">
        <f t="shared" si="107"/>
        <v>71</v>
      </c>
      <c r="I288" s="9">
        <f t="shared" si="108"/>
        <v>1</v>
      </c>
      <c r="J288" s="47">
        <f t="shared" si="109"/>
        <v>1.1000000000000008</v>
      </c>
    </row>
    <row r="289" spans="2:10" x14ac:dyDescent="0.3">
      <c r="B289" s="28" t="s">
        <v>83</v>
      </c>
      <c r="C289" s="1">
        <v>44612</v>
      </c>
      <c r="D289" s="15" t="s">
        <v>104</v>
      </c>
      <c r="E289" s="75">
        <f>J275</f>
        <v>7.8999999999999995</v>
      </c>
      <c r="F289">
        <v>85</v>
      </c>
      <c r="G289" s="29">
        <v>72</v>
      </c>
      <c r="H289" s="9">
        <f t="shared" si="107"/>
        <v>77</v>
      </c>
      <c r="I289" s="9">
        <f t="shared" si="108"/>
        <v>-5</v>
      </c>
      <c r="J289" s="47">
        <f t="shared" si="109"/>
        <v>7.9999999999999991</v>
      </c>
    </row>
    <row r="290" spans="2:10" x14ac:dyDescent="0.3">
      <c r="B290" s="31" t="s">
        <v>60</v>
      </c>
      <c r="C290" s="32">
        <v>44612</v>
      </c>
      <c r="D290" s="33" t="s">
        <v>104</v>
      </c>
      <c r="E290" s="71">
        <f>J276</f>
        <v>3.9999999999999987</v>
      </c>
      <c r="F290" s="34">
        <v>74</v>
      </c>
      <c r="G290" s="35">
        <v>72</v>
      </c>
      <c r="H290" s="34">
        <f t="shared" si="107"/>
        <v>70</v>
      </c>
      <c r="I290" s="34">
        <f t="shared" si="108"/>
        <v>2</v>
      </c>
      <c r="J290" s="66">
        <f t="shared" si="109"/>
        <v>3.5999999999999988</v>
      </c>
    </row>
    <row r="291" spans="2:10" x14ac:dyDescent="0.3">
      <c r="B291" s="28" t="s">
        <v>14</v>
      </c>
      <c r="C291" s="1">
        <v>44619</v>
      </c>
      <c r="D291" s="15" t="s">
        <v>17</v>
      </c>
      <c r="E291" s="75">
        <f>J282</f>
        <v>3.3999999999999977</v>
      </c>
      <c r="F291" s="29">
        <v>89</v>
      </c>
      <c r="G291" s="29">
        <v>72</v>
      </c>
      <c r="H291" s="9">
        <f t="shared" ref="H291:H296" si="111">F291-ROUND(E291,0)</f>
        <v>86</v>
      </c>
      <c r="I291" s="9">
        <f t="shared" ref="I291:I296" si="112">G291-H291</f>
        <v>-14</v>
      </c>
      <c r="J291" s="47">
        <f t="shared" ref="J291:J296" si="113">IF(I291&gt;0, E291-I291*0.2, IF(I291&lt;-3, E291+0.1, E291))</f>
        <v>3.4999999999999978</v>
      </c>
    </row>
    <row r="292" spans="2:10" x14ac:dyDescent="0.3">
      <c r="B292" s="28" t="s">
        <v>36</v>
      </c>
      <c r="C292" s="1">
        <v>44619</v>
      </c>
      <c r="D292" s="15" t="s">
        <v>17</v>
      </c>
      <c r="E292" s="75">
        <f>J233</f>
        <v>1.9</v>
      </c>
      <c r="F292">
        <v>82</v>
      </c>
      <c r="G292" s="29">
        <v>72</v>
      </c>
      <c r="H292" s="9">
        <f t="shared" ref="H292" si="114">F292-ROUND(E292,0)</f>
        <v>80</v>
      </c>
      <c r="I292" s="9">
        <f t="shared" ref="I292" si="115">G292-H292</f>
        <v>-8</v>
      </c>
      <c r="J292" s="47">
        <f t="shared" ref="J292" si="116">IF(I292&gt;0, E292-I292*0.2, IF(I292&lt;-3, E292+0.1, E292))</f>
        <v>2</v>
      </c>
    </row>
    <row r="293" spans="2:10" x14ac:dyDescent="0.3">
      <c r="B293" s="28" t="s">
        <v>37</v>
      </c>
      <c r="C293" s="1">
        <v>44619</v>
      </c>
      <c r="D293" s="15" t="s">
        <v>17</v>
      </c>
      <c r="E293" s="75">
        <f t="shared" ref="E293" si="117">J283</f>
        <v>6.2999999999999989</v>
      </c>
      <c r="F293">
        <v>81</v>
      </c>
      <c r="G293" s="29">
        <v>72</v>
      </c>
      <c r="H293" s="9">
        <f t="shared" si="111"/>
        <v>75</v>
      </c>
      <c r="I293" s="9">
        <f t="shared" si="112"/>
        <v>-3</v>
      </c>
      <c r="J293" s="47">
        <f t="shared" si="113"/>
        <v>6.2999999999999989</v>
      </c>
    </row>
    <row r="294" spans="2:10" x14ac:dyDescent="0.3">
      <c r="B294" s="28" t="s">
        <v>8</v>
      </c>
      <c r="C294" s="1">
        <v>44619</v>
      </c>
      <c r="D294" s="15" t="s">
        <v>17</v>
      </c>
      <c r="E294" s="75">
        <f>J284</f>
        <v>3.7999999999999994</v>
      </c>
      <c r="F294">
        <v>82</v>
      </c>
      <c r="G294" s="29">
        <v>72</v>
      </c>
      <c r="H294" s="9">
        <f t="shared" si="111"/>
        <v>78</v>
      </c>
      <c r="I294" s="9">
        <f t="shared" si="112"/>
        <v>-6</v>
      </c>
      <c r="J294" s="47">
        <f t="shared" si="113"/>
        <v>3.8999999999999995</v>
      </c>
    </row>
    <row r="295" spans="2:10" x14ac:dyDescent="0.3">
      <c r="B295" s="28" t="s">
        <v>30</v>
      </c>
      <c r="C295" s="1">
        <v>44619</v>
      </c>
      <c r="D295" s="15" t="s">
        <v>17</v>
      </c>
      <c r="E295" s="75">
        <f>J285</f>
        <v>6.6999999999999975</v>
      </c>
      <c r="F295">
        <v>81</v>
      </c>
      <c r="G295" s="29">
        <v>72</v>
      </c>
      <c r="H295" s="9">
        <f t="shared" si="111"/>
        <v>74</v>
      </c>
      <c r="I295" s="9">
        <f t="shared" si="112"/>
        <v>-2</v>
      </c>
      <c r="J295" s="47">
        <f t="shared" si="113"/>
        <v>6.6999999999999975</v>
      </c>
    </row>
    <row r="296" spans="2:10" x14ac:dyDescent="0.3">
      <c r="B296" s="28" t="s">
        <v>119</v>
      </c>
      <c r="C296" s="1">
        <v>44619</v>
      </c>
      <c r="D296" s="15" t="s">
        <v>17</v>
      </c>
      <c r="E296" s="75">
        <f>J286</f>
        <v>-2.6000000000000005</v>
      </c>
      <c r="F296">
        <v>75</v>
      </c>
      <c r="G296" s="29">
        <v>72</v>
      </c>
      <c r="H296" s="9">
        <f t="shared" si="111"/>
        <v>78</v>
      </c>
      <c r="I296" s="9">
        <f t="shared" si="112"/>
        <v>-6</v>
      </c>
      <c r="J296" s="47">
        <f t="shared" si="113"/>
        <v>-2.5000000000000004</v>
      </c>
    </row>
    <row r="297" spans="2:10" x14ac:dyDescent="0.3">
      <c r="B297" s="28" t="s">
        <v>40</v>
      </c>
      <c r="C297" s="1">
        <v>44619</v>
      </c>
      <c r="D297" s="15" t="s">
        <v>17</v>
      </c>
      <c r="E297" s="75">
        <f>J281</f>
        <v>8.4999999999999964</v>
      </c>
      <c r="F297">
        <v>95</v>
      </c>
      <c r="G297" s="29">
        <v>72</v>
      </c>
      <c r="H297" s="9">
        <f t="shared" ref="H297:H301" si="118">F297-ROUND(E297,0)</f>
        <v>86</v>
      </c>
      <c r="I297" s="9">
        <f t="shared" ref="I297:I301" si="119">G297-H297</f>
        <v>-14</v>
      </c>
      <c r="J297" s="47">
        <f t="shared" ref="J297:J301" si="120">IF(I297&gt;0, E297-I297*0.2, IF(I297&lt;-3, E297+0.1, E297))</f>
        <v>8.5999999999999961</v>
      </c>
    </row>
    <row r="298" spans="2:10" x14ac:dyDescent="0.3">
      <c r="B298" s="28" t="s">
        <v>87</v>
      </c>
      <c r="C298" s="1">
        <v>44619</v>
      </c>
      <c r="D298" s="15" t="s">
        <v>17</v>
      </c>
      <c r="E298" s="75">
        <f>J277</f>
        <v>6.3999999999999968</v>
      </c>
      <c r="F298">
        <v>87</v>
      </c>
      <c r="G298" s="29">
        <v>72</v>
      </c>
      <c r="H298" s="9">
        <f t="shared" si="118"/>
        <v>81</v>
      </c>
      <c r="I298" s="9">
        <f t="shared" si="119"/>
        <v>-9</v>
      </c>
      <c r="J298" s="47">
        <f t="shared" si="120"/>
        <v>6.4999999999999964</v>
      </c>
    </row>
    <row r="299" spans="2:10" x14ac:dyDescent="0.3">
      <c r="B299" s="28" t="s">
        <v>86</v>
      </c>
      <c r="C299" s="1">
        <v>44619</v>
      </c>
      <c r="D299" s="15" t="s">
        <v>17</v>
      </c>
      <c r="E299" s="75">
        <f>J278</f>
        <v>4.0999999999999996</v>
      </c>
      <c r="F299">
        <v>92</v>
      </c>
      <c r="G299" s="29">
        <v>72</v>
      </c>
      <c r="H299" s="9">
        <f t="shared" si="118"/>
        <v>88</v>
      </c>
      <c r="I299" s="9">
        <f t="shared" si="119"/>
        <v>-16</v>
      </c>
      <c r="J299" s="47">
        <f t="shared" si="120"/>
        <v>4.1999999999999993</v>
      </c>
    </row>
    <row r="300" spans="2:10" x14ac:dyDescent="0.3">
      <c r="B300" s="28" t="s">
        <v>43</v>
      </c>
      <c r="C300" s="1">
        <v>44619</v>
      </c>
      <c r="D300" s="15" t="s">
        <v>17</v>
      </c>
      <c r="E300" s="75">
        <f>J270</f>
        <v>9.4999999999999964</v>
      </c>
      <c r="F300">
        <v>94</v>
      </c>
      <c r="G300" s="29">
        <v>72</v>
      </c>
      <c r="H300" s="9">
        <f t="shared" si="118"/>
        <v>84</v>
      </c>
      <c r="I300" s="9">
        <f t="shared" si="119"/>
        <v>-12</v>
      </c>
      <c r="J300" s="47">
        <f t="shared" si="120"/>
        <v>9.5999999999999961</v>
      </c>
    </row>
    <row r="301" spans="2:10" x14ac:dyDescent="0.3">
      <c r="B301" s="28" t="s">
        <v>92</v>
      </c>
      <c r="C301" s="1">
        <v>44619</v>
      </c>
      <c r="D301" s="15" t="s">
        <v>17</v>
      </c>
      <c r="E301" s="75">
        <f>J250</f>
        <v>5.7999999999999989</v>
      </c>
      <c r="F301">
        <v>74</v>
      </c>
      <c r="G301" s="29">
        <v>72</v>
      </c>
      <c r="H301" s="9">
        <f t="shared" si="118"/>
        <v>68</v>
      </c>
      <c r="I301" s="9">
        <f t="shared" si="119"/>
        <v>4</v>
      </c>
      <c r="J301" s="47">
        <f t="shared" si="120"/>
        <v>4.9999999999999991</v>
      </c>
    </row>
    <row r="302" spans="2:10" x14ac:dyDescent="0.3">
      <c r="B302" s="31" t="s">
        <v>12</v>
      </c>
      <c r="C302" s="32">
        <v>44619</v>
      </c>
      <c r="D302" s="33" t="s">
        <v>17</v>
      </c>
      <c r="E302" s="71">
        <f>J254</f>
        <v>9.5999999999999979</v>
      </c>
      <c r="F302" s="34">
        <v>85</v>
      </c>
      <c r="G302" s="35">
        <v>72</v>
      </c>
      <c r="H302" s="34">
        <f t="shared" ref="H302:H313" si="121">F302-ROUND(E302,0)</f>
        <v>75</v>
      </c>
      <c r="I302" s="34">
        <f t="shared" ref="I302:I313" si="122">G302-H302</f>
        <v>-3</v>
      </c>
      <c r="J302" s="66">
        <f t="shared" ref="J302:J313" si="123">IF(I302&gt;0, E302-I302*0.2, IF(I302&lt;-3, E302+0.1, E302))</f>
        <v>9.5999999999999979</v>
      </c>
    </row>
    <row r="303" spans="2:10" x14ac:dyDescent="0.3">
      <c r="B303" s="28" t="s">
        <v>14</v>
      </c>
      <c r="C303" s="1">
        <v>44626</v>
      </c>
      <c r="D303" s="15" t="s">
        <v>13</v>
      </c>
      <c r="E303" s="75">
        <f>J291</f>
        <v>3.4999999999999978</v>
      </c>
      <c r="F303" s="29">
        <v>78</v>
      </c>
      <c r="G303" s="29">
        <v>72</v>
      </c>
      <c r="H303" s="9">
        <f t="shared" si="121"/>
        <v>74</v>
      </c>
      <c r="I303" s="9">
        <f t="shared" si="122"/>
        <v>-2</v>
      </c>
      <c r="J303" s="47">
        <f t="shared" si="123"/>
        <v>3.4999999999999978</v>
      </c>
    </row>
    <row r="304" spans="2:10" x14ac:dyDescent="0.3">
      <c r="B304" s="28" t="s">
        <v>36</v>
      </c>
      <c r="C304" s="1">
        <v>44626</v>
      </c>
      <c r="D304" s="15" t="s">
        <v>13</v>
      </c>
      <c r="E304" s="75">
        <f t="shared" ref="E304:E308" si="124">J292</f>
        <v>2</v>
      </c>
      <c r="F304" s="29">
        <v>75</v>
      </c>
      <c r="G304" s="29">
        <v>72</v>
      </c>
      <c r="H304" s="9">
        <f t="shared" si="121"/>
        <v>73</v>
      </c>
      <c r="I304" s="9">
        <f t="shared" si="122"/>
        <v>-1</v>
      </c>
      <c r="J304" s="47">
        <f t="shared" si="123"/>
        <v>2</v>
      </c>
    </row>
    <row r="305" spans="2:10" x14ac:dyDescent="0.3">
      <c r="B305" s="28" t="s">
        <v>37</v>
      </c>
      <c r="C305" s="1">
        <v>44626</v>
      </c>
      <c r="D305" s="15" t="s">
        <v>13</v>
      </c>
      <c r="E305" s="75">
        <f t="shared" si="124"/>
        <v>6.2999999999999989</v>
      </c>
      <c r="F305">
        <v>78</v>
      </c>
      <c r="G305" s="29">
        <v>72</v>
      </c>
      <c r="H305" s="9">
        <f t="shared" si="121"/>
        <v>72</v>
      </c>
      <c r="I305" s="9">
        <f t="shared" si="122"/>
        <v>0</v>
      </c>
      <c r="J305" s="47">
        <f t="shared" si="123"/>
        <v>6.2999999999999989</v>
      </c>
    </row>
    <row r="306" spans="2:10" x14ac:dyDescent="0.3">
      <c r="B306" s="28" t="s">
        <v>8</v>
      </c>
      <c r="C306" s="1">
        <v>44626</v>
      </c>
      <c r="D306" s="15" t="s">
        <v>13</v>
      </c>
      <c r="E306" s="75">
        <f t="shared" si="124"/>
        <v>3.8999999999999995</v>
      </c>
      <c r="F306">
        <v>76</v>
      </c>
      <c r="G306" s="29">
        <v>72</v>
      </c>
      <c r="H306" s="9">
        <f t="shared" si="121"/>
        <v>72</v>
      </c>
      <c r="I306" s="9">
        <f t="shared" si="122"/>
        <v>0</v>
      </c>
      <c r="J306" s="47">
        <f t="shared" si="123"/>
        <v>3.8999999999999995</v>
      </c>
    </row>
    <row r="307" spans="2:10" x14ac:dyDescent="0.3">
      <c r="B307" s="28" t="s">
        <v>30</v>
      </c>
      <c r="C307" s="1">
        <v>44626</v>
      </c>
      <c r="D307" s="15" t="s">
        <v>13</v>
      </c>
      <c r="E307" s="75">
        <f t="shared" si="124"/>
        <v>6.6999999999999975</v>
      </c>
      <c r="F307">
        <v>77</v>
      </c>
      <c r="G307" s="29">
        <v>72</v>
      </c>
      <c r="H307" s="9">
        <f t="shared" si="121"/>
        <v>70</v>
      </c>
      <c r="I307" s="9">
        <f t="shared" si="122"/>
        <v>2</v>
      </c>
      <c r="J307" s="47">
        <f t="shared" si="123"/>
        <v>6.2999999999999972</v>
      </c>
    </row>
    <row r="308" spans="2:10" x14ac:dyDescent="0.3">
      <c r="B308" s="28" t="s">
        <v>119</v>
      </c>
      <c r="C308" s="1">
        <v>44626</v>
      </c>
      <c r="D308" s="15" t="s">
        <v>13</v>
      </c>
      <c r="E308" s="75">
        <f t="shared" si="124"/>
        <v>-2.5000000000000004</v>
      </c>
      <c r="F308">
        <v>74</v>
      </c>
      <c r="G308" s="29">
        <v>72</v>
      </c>
      <c r="H308" s="9">
        <f t="shared" si="121"/>
        <v>77</v>
      </c>
      <c r="I308" s="9">
        <f t="shared" si="122"/>
        <v>-5</v>
      </c>
      <c r="J308" s="47">
        <f t="shared" si="123"/>
        <v>-2.4000000000000004</v>
      </c>
    </row>
    <row r="309" spans="2:10" x14ac:dyDescent="0.3">
      <c r="B309" s="28" t="s">
        <v>87</v>
      </c>
      <c r="C309" s="1">
        <v>44626</v>
      </c>
      <c r="D309" s="15" t="s">
        <v>13</v>
      </c>
      <c r="E309" s="75">
        <f>J298</f>
        <v>6.4999999999999964</v>
      </c>
      <c r="F309">
        <v>87</v>
      </c>
      <c r="G309" s="29">
        <v>72</v>
      </c>
      <c r="H309" s="9">
        <f t="shared" si="121"/>
        <v>80</v>
      </c>
      <c r="I309" s="9">
        <f t="shared" si="122"/>
        <v>-8</v>
      </c>
      <c r="J309" s="47">
        <f t="shared" si="123"/>
        <v>6.5999999999999961</v>
      </c>
    </row>
    <row r="310" spans="2:10" x14ac:dyDescent="0.3">
      <c r="B310" s="28" t="s">
        <v>86</v>
      </c>
      <c r="C310" s="1">
        <v>44626</v>
      </c>
      <c r="D310" s="15" t="s">
        <v>13</v>
      </c>
      <c r="E310" s="75">
        <f>J299</f>
        <v>4.1999999999999993</v>
      </c>
      <c r="F310">
        <v>84</v>
      </c>
      <c r="G310" s="29">
        <v>72</v>
      </c>
      <c r="H310" s="9">
        <f t="shared" si="121"/>
        <v>80</v>
      </c>
      <c r="I310" s="9">
        <f t="shared" si="122"/>
        <v>-8</v>
      </c>
      <c r="J310" s="47">
        <f t="shared" si="123"/>
        <v>4.2999999999999989</v>
      </c>
    </row>
    <row r="311" spans="2:10" x14ac:dyDescent="0.3">
      <c r="B311" s="28" t="s">
        <v>43</v>
      </c>
      <c r="C311" s="1">
        <v>44626</v>
      </c>
      <c r="D311" s="15" t="s">
        <v>13</v>
      </c>
      <c r="E311" s="75">
        <f>J300</f>
        <v>9.5999999999999961</v>
      </c>
      <c r="F311">
        <v>88</v>
      </c>
      <c r="G311" s="29">
        <v>72</v>
      </c>
      <c r="H311" s="9">
        <f t="shared" si="121"/>
        <v>78</v>
      </c>
      <c r="I311" s="9">
        <f t="shared" si="122"/>
        <v>-6</v>
      </c>
      <c r="J311" s="47">
        <f t="shared" si="123"/>
        <v>9.6999999999999957</v>
      </c>
    </row>
    <row r="312" spans="2:10" x14ac:dyDescent="0.3">
      <c r="B312" s="28" t="s">
        <v>92</v>
      </c>
      <c r="C312" s="1">
        <v>44626</v>
      </c>
      <c r="D312" s="15" t="s">
        <v>13</v>
      </c>
      <c r="E312" s="75">
        <f>J301</f>
        <v>4.9999999999999991</v>
      </c>
      <c r="F312">
        <v>81</v>
      </c>
      <c r="G312" s="29">
        <v>72</v>
      </c>
      <c r="H312" s="9">
        <f t="shared" si="121"/>
        <v>76</v>
      </c>
      <c r="I312" s="9">
        <f t="shared" si="122"/>
        <v>-4</v>
      </c>
      <c r="J312" s="47">
        <f t="shared" si="123"/>
        <v>5.0999999999999988</v>
      </c>
    </row>
    <row r="313" spans="2:10" x14ac:dyDescent="0.3">
      <c r="B313" s="28" t="s">
        <v>12</v>
      </c>
      <c r="C313" s="1">
        <v>44626</v>
      </c>
      <c r="D313" s="15" t="s">
        <v>13</v>
      </c>
      <c r="E313" s="75">
        <f>J302</f>
        <v>9.5999999999999979</v>
      </c>
      <c r="F313">
        <v>84</v>
      </c>
      <c r="G313" s="29">
        <v>72</v>
      </c>
      <c r="H313" s="9">
        <f t="shared" si="121"/>
        <v>74</v>
      </c>
      <c r="I313" s="9">
        <f t="shared" si="122"/>
        <v>-2</v>
      </c>
      <c r="J313" s="47">
        <f t="shared" si="123"/>
        <v>9.5999999999999979</v>
      </c>
    </row>
    <row r="314" spans="2:10" x14ac:dyDescent="0.3">
      <c r="B314" s="28" t="s">
        <v>60</v>
      </c>
      <c r="C314" s="1">
        <v>44626</v>
      </c>
      <c r="D314" s="15" t="s">
        <v>13</v>
      </c>
      <c r="E314" s="75">
        <f>J290</f>
        <v>3.5999999999999988</v>
      </c>
      <c r="F314">
        <v>81</v>
      </c>
      <c r="G314" s="29">
        <v>72</v>
      </c>
      <c r="H314" s="9">
        <f t="shared" ref="H314:H317" si="125">F314-ROUND(E314,0)</f>
        <v>77</v>
      </c>
      <c r="I314" s="9">
        <f t="shared" ref="I314:I317" si="126">G314-H314</f>
        <v>-5</v>
      </c>
      <c r="J314" s="47">
        <f t="shared" ref="J314:J317" si="127">IF(I314&gt;0, E314-I314*0.2, IF(I314&lt;-3, E314+0.1, E314))</f>
        <v>3.6999999999999988</v>
      </c>
    </row>
    <row r="315" spans="2:10" x14ac:dyDescent="0.3">
      <c r="B315" s="28" t="s">
        <v>83</v>
      </c>
      <c r="C315" s="1">
        <v>44626</v>
      </c>
      <c r="D315" s="15" t="s">
        <v>13</v>
      </c>
      <c r="E315" s="75">
        <f>J289</f>
        <v>7.9999999999999991</v>
      </c>
      <c r="F315">
        <v>86</v>
      </c>
      <c r="G315" s="29">
        <v>72</v>
      </c>
      <c r="H315" s="9">
        <f t="shared" si="125"/>
        <v>78</v>
      </c>
      <c r="I315" s="9">
        <f t="shared" si="126"/>
        <v>-6</v>
      </c>
      <c r="J315" s="47">
        <f t="shared" si="127"/>
        <v>8.1</v>
      </c>
    </row>
    <row r="316" spans="2:10" x14ac:dyDescent="0.3">
      <c r="B316" s="28" t="s">
        <v>35</v>
      </c>
      <c r="C316" s="1">
        <v>44626</v>
      </c>
      <c r="D316" s="15" t="s">
        <v>13</v>
      </c>
      <c r="E316" s="75">
        <f>J287</f>
        <v>0.39999999999999986</v>
      </c>
      <c r="F316">
        <v>77</v>
      </c>
      <c r="G316" s="29">
        <v>72</v>
      </c>
      <c r="H316" s="9">
        <f t="shared" si="125"/>
        <v>77</v>
      </c>
      <c r="I316" s="9">
        <f t="shared" si="126"/>
        <v>-5</v>
      </c>
      <c r="J316" s="47">
        <f t="shared" si="127"/>
        <v>0.49999999999999989</v>
      </c>
    </row>
    <row r="317" spans="2:10" x14ac:dyDescent="0.3">
      <c r="B317" s="31" t="s">
        <v>15</v>
      </c>
      <c r="C317" s="32">
        <v>44626</v>
      </c>
      <c r="D317" s="33" t="s">
        <v>13</v>
      </c>
      <c r="E317" s="71">
        <f>J288</f>
        <v>1.1000000000000008</v>
      </c>
      <c r="F317" s="34">
        <v>85</v>
      </c>
      <c r="G317" s="35">
        <v>72</v>
      </c>
      <c r="H317" s="34">
        <f t="shared" si="125"/>
        <v>84</v>
      </c>
      <c r="I317" s="34">
        <f t="shared" si="126"/>
        <v>-12</v>
      </c>
      <c r="J317" s="66">
        <f t="shared" si="127"/>
        <v>1.2000000000000008</v>
      </c>
    </row>
    <row r="318" spans="2:10" x14ac:dyDescent="0.3">
      <c r="B318" s="28" t="s">
        <v>14</v>
      </c>
      <c r="C318" s="1">
        <v>44633</v>
      </c>
      <c r="D318" s="15" t="s">
        <v>19</v>
      </c>
      <c r="E318" s="75">
        <f>J303</f>
        <v>3.4999999999999978</v>
      </c>
      <c r="F318" s="29">
        <v>79</v>
      </c>
      <c r="G318" s="29">
        <v>72</v>
      </c>
      <c r="H318" s="9">
        <f t="shared" ref="H318:H327" si="128">F318-ROUND(E318,0)</f>
        <v>75</v>
      </c>
      <c r="I318" s="9">
        <f t="shared" ref="I318:I327" si="129">G318-H318</f>
        <v>-3</v>
      </c>
      <c r="J318" s="47">
        <f t="shared" ref="J318:J327" si="130">IF(I318&gt;0, E318-I318*0.2, IF(I318&lt;-3, E318+0.1, E318))</f>
        <v>3.4999999999999978</v>
      </c>
    </row>
    <row r="319" spans="2:10" x14ac:dyDescent="0.3">
      <c r="B319" s="28" t="s">
        <v>30</v>
      </c>
      <c r="C319" s="1">
        <v>44633</v>
      </c>
      <c r="D319" s="15" t="s">
        <v>19</v>
      </c>
      <c r="E319" s="75">
        <f>J307</f>
        <v>6.2999999999999972</v>
      </c>
      <c r="F319" s="29">
        <v>84</v>
      </c>
      <c r="G319" s="29">
        <v>72</v>
      </c>
      <c r="H319" s="9">
        <f t="shared" si="128"/>
        <v>78</v>
      </c>
      <c r="I319" s="9">
        <f t="shared" si="129"/>
        <v>-6</v>
      </c>
      <c r="J319" s="47">
        <f t="shared" si="130"/>
        <v>6.3999999999999968</v>
      </c>
    </row>
    <row r="320" spans="2:10" x14ac:dyDescent="0.3">
      <c r="B320" s="28" t="s">
        <v>119</v>
      </c>
      <c r="C320" s="1">
        <v>44633</v>
      </c>
      <c r="D320" s="15" t="s">
        <v>19</v>
      </c>
      <c r="E320" s="75">
        <f>J308</f>
        <v>-2.4000000000000004</v>
      </c>
      <c r="F320">
        <v>70</v>
      </c>
      <c r="G320" s="29">
        <v>72</v>
      </c>
      <c r="H320" s="9">
        <f t="shared" si="128"/>
        <v>72</v>
      </c>
      <c r="I320" s="9">
        <f t="shared" si="129"/>
        <v>0</v>
      </c>
      <c r="J320" s="47">
        <f t="shared" si="130"/>
        <v>-2.4000000000000004</v>
      </c>
    </row>
    <row r="321" spans="2:10" x14ac:dyDescent="0.3">
      <c r="B321" s="28" t="s">
        <v>87</v>
      </c>
      <c r="C321" s="1">
        <v>44633</v>
      </c>
      <c r="D321" s="15" t="s">
        <v>19</v>
      </c>
      <c r="E321" s="75">
        <f>J309</f>
        <v>6.5999999999999961</v>
      </c>
      <c r="F321">
        <v>81</v>
      </c>
      <c r="G321" s="29">
        <v>72</v>
      </c>
      <c r="H321" s="9">
        <f t="shared" si="128"/>
        <v>74</v>
      </c>
      <c r="I321" s="9">
        <f t="shared" si="129"/>
        <v>-2</v>
      </c>
      <c r="J321" s="47">
        <f t="shared" si="130"/>
        <v>6.5999999999999961</v>
      </c>
    </row>
    <row r="322" spans="2:10" x14ac:dyDescent="0.3">
      <c r="B322" s="28" t="s">
        <v>86</v>
      </c>
      <c r="C322" s="1">
        <v>44633</v>
      </c>
      <c r="D322" s="15" t="s">
        <v>19</v>
      </c>
      <c r="E322" s="75">
        <f>J310</f>
        <v>4.2999999999999989</v>
      </c>
      <c r="F322">
        <v>75</v>
      </c>
      <c r="G322" s="29">
        <v>72</v>
      </c>
      <c r="H322" s="9">
        <f t="shared" si="128"/>
        <v>71</v>
      </c>
      <c r="I322" s="9">
        <f t="shared" si="129"/>
        <v>1</v>
      </c>
      <c r="J322" s="47">
        <f t="shared" si="130"/>
        <v>4.0999999999999988</v>
      </c>
    </row>
    <row r="323" spans="2:10" x14ac:dyDescent="0.3">
      <c r="B323" s="28" t="s">
        <v>43</v>
      </c>
      <c r="C323" s="1">
        <v>44633</v>
      </c>
      <c r="D323" s="15" t="s">
        <v>19</v>
      </c>
      <c r="E323" s="75">
        <f>J311</f>
        <v>9.6999999999999957</v>
      </c>
      <c r="F323">
        <v>82</v>
      </c>
      <c r="G323" s="29">
        <v>72</v>
      </c>
      <c r="H323" s="9">
        <f t="shared" si="128"/>
        <v>72</v>
      </c>
      <c r="I323" s="9">
        <f t="shared" si="129"/>
        <v>0</v>
      </c>
      <c r="J323" s="47">
        <f t="shared" si="130"/>
        <v>9.6999999999999957</v>
      </c>
    </row>
    <row r="324" spans="2:10" x14ac:dyDescent="0.3">
      <c r="B324" s="28" t="s">
        <v>12</v>
      </c>
      <c r="C324" s="1">
        <v>44633</v>
      </c>
      <c r="D324" s="15" t="s">
        <v>19</v>
      </c>
      <c r="E324" s="75">
        <f>J313</f>
        <v>9.5999999999999979</v>
      </c>
      <c r="F324">
        <v>86</v>
      </c>
      <c r="G324" s="29">
        <v>72</v>
      </c>
      <c r="H324" s="9">
        <f t="shared" si="128"/>
        <v>76</v>
      </c>
      <c r="I324" s="9">
        <f t="shared" si="129"/>
        <v>-4</v>
      </c>
      <c r="J324" s="47">
        <f t="shared" si="130"/>
        <v>9.6999999999999975</v>
      </c>
    </row>
    <row r="325" spans="2:10" x14ac:dyDescent="0.3">
      <c r="B325" s="28" t="s">
        <v>60</v>
      </c>
      <c r="C325" s="1">
        <v>44633</v>
      </c>
      <c r="D325" s="15" t="s">
        <v>19</v>
      </c>
      <c r="E325" s="75">
        <f>J314</f>
        <v>3.6999999999999988</v>
      </c>
      <c r="F325">
        <v>79</v>
      </c>
      <c r="G325" s="29">
        <v>72</v>
      </c>
      <c r="H325" s="9">
        <f t="shared" si="128"/>
        <v>75</v>
      </c>
      <c r="I325" s="9">
        <f t="shared" si="129"/>
        <v>-3</v>
      </c>
      <c r="J325" s="47">
        <f t="shared" si="130"/>
        <v>3.6999999999999988</v>
      </c>
    </row>
    <row r="326" spans="2:10" x14ac:dyDescent="0.3">
      <c r="B326" s="28" t="s">
        <v>83</v>
      </c>
      <c r="C326" s="1">
        <v>44633</v>
      </c>
      <c r="D326" s="15" t="s">
        <v>19</v>
      </c>
      <c r="E326" s="75">
        <f>J315</f>
        <v>8.1</v>
      </c>
      <c r="F326">
        <v>78</v>
      </c>
      <c r="G326" s="29">
        <v>72</v>
      </c>
      <c r="H326" s="9">
        <f t="shared" si="128"/>
        <v>70</v>
      </c>
      <c r="I326" s="9">
        <f t="shared" si="129"/>
        <v>2</v>
      </c>
      <c r="J326" s="47">
        <f t="shared" si="130"/>
        <v>7.6999999999999993</v>
      </c>
    </row>
    <row r="327" spans="2:10" x14ac:dyDescent="0.3">
      <c r="B327" s="31" t="s">
        <v>15</v>
      </c>
      <c r="C327" s="32">
        <v>44633</v>
      </c>
      <c r="D327" s="33" t="s">
        <v>19</v>
      </c>
      <c r="E327" s="71">
        <f>J317</f>
        <v>1.2000000000000008</v>
      </c>
      <c r="F327" s="34">
        <v>82</v>
      </c>
      <c r="G327" s="35">
        <v>72</v>
      </c>
      <c r="H327" s="34">
        <f t="shared" si="128"/>
        <v>81</v>
      </c>
      <c r="I327" s="34">
        <f t="shared" si="129"/>
        <v>-9</v>
      </c>
      <c r="J327" s="66">
        <f t="shared" si="130"/>
        <v>1.3000000000000009</v>
      </c>
    </row>
    <row r="328" spans="2:10" x14ac:dyDescent="0.3">
      <c r="B328" s="28" t="s">
        <v>14</v>
      </c>
      <c r="C328" s="1">
        <v>44640</v>
      </c>
      <c r="D328" s="15" t="s">
        <v>16</v>
      </c>
      <c r="E328" s="75">
        <f>J318</f>
        <v>3.4999999999999978</v>
      </c>
      <c r="F328" s="29">
        <v>82</v>
      </c>
      <c r="G328" s="29">
        <v>72</v>
      </c>
      <c r="H328" s="9">
        <f t="shared" ref="H328:H338" si="131">F328-ROUND(E328,0)</f>
        <v>78</v>
      </c>
      <c r="I328" s="9">
        <f t="shared" ref="I328:I338" si="132">G328-H328</f>
        <v>-6</v>
      </c>
      <c r="J328" s="47">
        <f t="shared" ref="J328:J338" si="133">IF(I328&gt;0, E328-I328*0.2, IF(I328&lt;-3, E328+0.1, E328))</f>
        <v>3.5999999999999979</v>
      </c>
    </row>
    <row r="329" spans="2:10" x14ac:dyDescent="0.3">
      <c r="B329" s="28" t="s">
        <v>37</v>
      </c>
      <c r="C329" s="1">
        <v>44640</v>
      </c>
      <c r="D329" s="15" t="s">
        <v>16</v>
      </c>
      <c r="E329" s="75">
        <f>J305</f>
        <v>6.2999999999999989</v>
      </c>
      <c r="F329">
        <v>81</v>
      </c>
      <c r="G329" s="29">
        <v>72</v>
      </c>
      <c r="H329" s="9">
        <f t="shared" ref="H329:H330" si="134">F329-ROUND(E329,0)</f>
        <v>75</v>
      </c>
      <c r="I329" s="9">
        <f t="shared" ref="I329:I330" si="135">G329-H329</f>
        <v>-3</v>
      </c>
      <c r="J329" s="47">
        <f t="shared" ref="J329:J330" si="136">IF(I329&gt;0, E329-I329*0.2, IF(I329&lt;-3, E329+0.1, E329))</f>
        <v>6.2999999999999989</v>
      </c>
    </row>
    <row r="330" spans="2:10" x14ac:dyDescent="0.3">
      <c r="B330" s="28" t="s">
        <v>8</v>
      </c>
      <c r="C330" s="1">
        <v>44640</v>
      </c>
      <c r="D330" s="15" t="s">
        <v>16</v>
      </c>
      <c r="E330" s="75">
        <f>J306</f>
        <v>3.8999999999999995</v>
      </c>
      <c r="F330">
        <v>73</v>
      </c>
      <c r="G330" s="29">
        <v>72</v>
      </c>
      <c r="H330" s="9">
        <f t="shared" si="134"/>
        <v>69</v>
      </c>
      <c r="I330" s="9">
        <f t="shared" si="135"/>
        <v>3</v>
      </c>
      <c r="J330" s="47">
        <f t="shared" si="136"/>
        <v>3.2999999999999994</v>
      </c>
    </row>
    <row r="331" spans="2:10" x14ac:dyDescent="0.3">
      <c r="B331" s="28" t="s">
        <v>30</v>
      </c>
      <c r="C331" s="1">
        <v>44640</v>
      </c>
      <c r="D331" s="15" t="s">
        <v>16</v>
      </c>
      <c r="E331" s="75">
        <f t="shared" ref="E331:E335" si="137">J319</f>
        <v>6.3999999999999968</v>
      </c>
      <c r="F331">
        <v>85</v>
      </c>
      <c r="G331" s="29">
        <v>72</v>
      </c>
      <c r="H331" s="9">
        <f t="shared" si="131"/>
        <v>79</v>
      </c>
      <c r="I331" s="9">
        <f t="shared" si="132"/>
        <v>-7</v>
      </c>
      <c r="J331" s="47">
        <f t="shared" si="133"/>
        <v>6.4999999999999964</v>
      </c>
    </row>
    <row r="332" spans="2:10" x14ac:dyDescent="0.3">
      <c r="B332" s="28" t="s">
        <v>119</v>
      </c>
      <c r="C332" s="1">
        <v>44640</v>
      </c>
      <c r="D332" s="15" t="s">
        <v>16</v>
      </c>
      <c r="E332" s="75">
        <f t="shared" si="137"/>
        <v>-2.4000000000000004</v>
      </c>
      <c r="F332">
        <v>71</v>
      </c>
      <c r="G332" s="29">
        <v>72</v>
      </c>
      <c r="H332" s="9">
        <f t="shared" si="131"/>
        <v>73</v>
      </c>
      <c r="I332" s="9">
        <f t="shared" si="132"/>
        <v>-1</v>
      </c>
      <c r="J332" s="47">
        <f t="shared" si="133"/>
        <v>-2.4000000000000004</v>
      </c>
    </row>
    <row r="333" spans="2:10" x14ac:dyDescent="0.3">
      <c r="B333" s="28" t="s">
        <v>87</v>
      </c>
      <c r="C333" s="1">
        <v>44640</v>
      </c>
      <c r="D333" s="15" t="s">
        <v>16</v>
      </c>
      <c r="E333" s="75">
        <f t="shared" si="137"/>
        <v>6.5999999999999961</v>
      </c>
      <c r="F333">
        <v>84</v>
      </c>
      <c r="G333" s="29">
        <v>72</v>
      </c>
      <c r="H333" s="9">
        <f t="shared" si="131"/>
        <v>77</v>
      </c>
      <c r="I333" s="9">
        <f t="shared" si="132"/>
        <v>-5</v>
      </c>
      <c r="J333" s="47">
        <f t="shared" si="133"/>
        <v>6.6999999999999957</v>
      </c>
    </row>
    <row r="334" spans="2:10" x14ac:dyDescent="0.3">
      <c r="B334" s="28" t="s">
        <v>86</v>
      </c>
      <c r="C334" s="1">
        <v>44640</v>
      </c>
      <c r="D334" s="15" t="s">
        <v>16</v>
      </c>
      <c r="E334" s="75">
        <f t="shared" si="137"/>
        <v>4.0999999999999988</v>
      </c>
      <c r="F334">
        <v>77</v>
      </c>
      <c r="G334" s="29">
        <v>72</v>
      </c>
      <c r="H334" s="9">
        <f t="shared" si="131"/>
        <v>73</v>
      </c>
      <c r="I334" s="9">
        <f t="shared" si="132"/>
        <v>-1</v>
      </c>
      <c r="J334" s="47">
        <f t="shared" si="133"/>
        <v>4.0999999999999988</v>
      </c>
    </row>
    <row r="335" spans="2:10" x14ac:dyDescent="0.3">
      <c r="B335" s="28" t="s">
        <v>43</v>
      </c>
      <c r="C335" s="1">
        <v>44640</v>
      </c>
      <c r="D335" s="15" t="s">
        <v>16</v>
      </c>
      <c r="E335" s="75">
        <f t="shared" si="137"/>
        <v>9.6999999999999957</v>
      </c>
      <c r="F335">
        <v>90</v>
      </c>
      <c r="G335" s="29">
        <v>72</v>
      </c>
      <c r="H335" s="9">
        <f t="shared" si="131"/>
        <v>80</v>
      </c>
      <c r="I335" s="9">
        <f t="shared" si="132"/>
        <v>-8</v>
      </c>
      <c r="J335" s="47">
        <f t="shared" si="133"/>
        <v>9.7999999999999954</v>
      </c>
    </row>
    <row r="336" spans="2:10" x14ac:dyDescent="0.3">
      <c r="B336" s="28" t="s">
        <v>60</v>
      </c>
      <c r="C336" s="1">
        <v>44640</v>
      </c>
      <c r="D336" s="15" t="s">
        <v>16</v>
      </c>
      <c r="E336" s="75">
        <f>J325</f>
        <v>3.6999999999999988</v>
      </c>
      <c r="F336">
        <v>81</v>
      </c>
      <c r="G336" s="29">
        <v>72</v>
      </c>
      <c r="H336" s="9">
        <f t="shared" si="131"/>
        <v>77</v>
      </c>
      <c r="I336" s="9">
        <f t="shared" si="132"/>
        <v>-5</v>
      </c>
      <c r="J336" s="47">
        <f t="shared" si="133"/>
        <v>3.7999999999999989</v>
      </c>
    </row>
    <row r="337" spans="2:10" x14ac:dyDescent="0.3">
      <c r="B337" s="28" t="s">
        <v>83</v>
      </c>
      <c r="C337" s="1">
        <v>44640</v>
      </c>
      <c r="D337" s="15" t="s">
        <v>16</v>
      </c>
      <c r="E337" s="75">
        <f>J326</f>
        <v>7.6999999999999993</v>
      </c>
      <c r="F337">
        <v>84</v>
      </c>
      <c r="G337" s="29">
        <v>72</v>
      </c>
      <c r="H337" s="9">
        <f t="shared" si="131"/>
        <v>76</v>
      </c>
      <c r="I337" s="9">
        <f t="shared" si="132"/>
        <v>-4</v>
      </c>
      <c r="J337" s="47">
        <f t="shared" si="133"/>
        <v>7.7999999999999989</v>
      </c>
    </row>
    <row r="338" spans="2:10" x14ac:dyDescent="0.3">
      <c r="B338" s="31" t="s">
        <v>35</v>
      </c>
      <c r="C338" s="32">
        <v>44640</v>
      </c>
      <c r="D338" s="33" t="s">
        <v>16</v>
      </c>
      <c r="E338" s="71">
        <f>J316</f>
        <v>0.49999999999999989</v>
      </c>
      <c r="F338" s="34">
        <v>67</v>
      </c>
      <c r="G338" s="35">
        <v>72</v>
      </c>
      <c r="H338" s="34">
        <f t="shared" si="131"/>
        <v>66</v>
      </c>
      <c r="I338" s="34">
        <f t="shared" si="132"/>
        <v>6</v>
      </c>
      <c r="J338" s="66">
        <f t="shared" si="133"/>
        <v>-0.70000000000000029</v>
      </c>
    </row>
  </sheetData>
  <conditionalFormatting sqref="U5:U62">
    <cfRule type="top10" dxfId="35" priority="97" rank="3"/>
  </conditionalFormatting>
  <conditionalFormatting sqref="D5:T5">
    <cfRule type="top10" dxfId="15" priority="16" rank="9"/>
  </conditionalFormatting>
  <conditionalFormatting sqref="D6:T6">
    <cfRule type="top10" dxfId="14" priority="15" rank="9"/>
  </conditionalFormatting>
  <conditionalFormatting sqref="D7:T7">
    <cfRule type="top10" dxfId="13" priority="14" rank="9"/>
  </conditionalFormatting>
  <conditionalFormatting sqref="D8:T8">
    <cfRule type="top10" dxfId="12" priority="13" rank="9"/>
  </conditionalFormatting>
  <conditionalFormatting sqref="D9:T9">
    <cfRule type="top10" dxfId="11" priority="12" rank="9"/>
  </conditionalFormatting>
  <conditionalFormatting sqref="D10:T10">
    <cfRule type="top10" dxfId="10" priority="11" rank="9"/>
  </conditionalFormatting>
  <conditionalFormatting sqref="D12:T12">
    <cfRule type="top10" dxfId="9" priority="10" rank="9"/>
  </conditionalFormatting>
  <conditionalFormatting sqref="D13:T13">
    <cfRule type="top10" dxfId="8" priority="9" rank="9"/>
  </conditionalFormatting>
  <conditionalFormatting sqref="D15:T15">
    <cfRule type="top10" dxfId="7" priority="8" rank="9"/>
  </conditionalFormatting>
  <conditionalFormatting sqref="D16:T16">
    <cfRule type="top10" dxfId="6" priority="7" rank="9"/>
  </conditionalFormatting>
  <conditionalFormatting sqref="D17:T17">
    <cfRule type="top10" dxfId="5" priority="6" rank="9"/>
  </conditionalFormatting>
  <conditionalFormatting sqref="D18:T18">
    <cfRule type="top10" dxfId="4" priority="5" rank="9"/>
  </conditionalFormatting>
  <conditionalFormatting sqref="D20:T20">
    <cfRule type="top10" dxfId="3" priority="4" rank="9"/>
  </conditionalFormatting>
  <conditionalFormatting sqref="D32:T32">
    <cfRule type="top10" dxfId="2" priority="3" rank="9"/>
  </conditionalFormatting>
  <conditionalFormatting sqref="D47:T47">
    <cfRule type="top10" dxfId="1" priority="2" rank="9"/>
  </conditionalFormatting>
  <conditionalFormatting sqref="D52:T52">
    <cfRule type="top10" dxfId="0" priority="1" rank="9"/>
  </conditionalFormatting>
  <pageMargins left="0.7" right="0.7" top="0.78740157499999996" bottom="0.78740157499999996" header="0.3" footer="0.3"/>
  <pageSetup orientation="portrait" verticalDpi="0" r:id="rId1"/>
  <ignoredErrors>
    <ignoredError sqref="E221 E223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0CD32-2412-4614-ADF0-6B00529CFEB0}">
  <dimension ref="A1:X64"/>
  <sheetViews>
    <sheetView workbookViewId="0"/>
  </sheetViews>
  <sheetFormatPr defaultRowHeight="14.4" outlineLevelRow="1" x14ac:dyDescent="0.3"/>
  <cols>
    <col min="2" max="2" width="19.6640625" customWidth="1"/>
    <col min="3" max="3" width="13.44140625" customWidth="1"/>
    <col min="4" max="4" width="12.21875" customWidth="1"/>
    <col min="5" max="5" width="11.44140625" customWidth="1"/>
    <col min="6" max="8" width="10.109375" bestFit="1" customWidth="1"/>
    <col min="9" max="13" width="9.109375" bestFit="1" customWidth="1"/>
    <col min="14" max="14" width="9" customWidth="1"/>
    <col min="15" max="15" width="9.109375" customWidth="1"/>
    <col min="16" max="18" width="9.109375" bestFit="1" customWidth="1"/>
    <col min="19" max="19" width="9.5546875" customWidth="1"/>
    <col min="22" max="23" width="3.44140625" hidden="1" customWidth="1"/>
    <col min="24" max="24" width="19" hidden="1" customWidth="1"/>
  </cols>
  <sheetData>
    <row r="1" spans="1:24" x14ac:dyDescent="0.3">
      <c r="A1" s="43" t="s">
        <v>10</v>
      </c>
      <c r="B1" s="43"/>
      <c r="C1" s="43"/>
      <c r="D1" s="43" t="s">
        <v>111</v>
      </c>
    </row>
    <row r="3" spans="1:24" x14ac:dyDescent="0.3">
      <c r="B3" s="24" t="s">
        <v>23</v>
      </c>
      <c r="C3" s="24" t="s">
        <v>0</v>
      </c>
      <c r="D3" s="21">
        <v>44178</v>
      </c>
      <c r="E3" s="21">
        <v>44185</v>
      </c>
      <c r="F3" s="21">
        <v>44192</v>
      </c>
      <c r="G3" s="21">
        <v>44199</v>
      </c>
      <c r="H3" s="21">
        <v>44206</v>
      </c>
      <c r="I3" s="21">
        <v>44213</v>
      </c>
      <c r="J3" s="21">
        <v>44220</v>
      </c>
      <c r="K3" s="21">
        <v>44227</v>
      </c>
      <c r="L3" s="21">
        <v>44234</v>
      </c>
      <c r="M3" s="21">
        <v>44241</v>
      </c>
      <c r="N3" s="21">
        <v>44248</v>
      </c>
      <c r="O3" s="21">
        <v>44255</v>
      </c>
      <c r="P3" s="21">
        <v>44262</v>
      </c>
      <c r="Q3" s="21">
        <v>44269</v>
      </c>
      <c r="R3" s="21">
        <v>44276</v>
      </c>
      <c r="S3" s="24"/>
    </row>
    <row r="4" spans="1:24" ht="43.2" x14ac:dyDescent="0.3">
      <c r="B4" s="25" t="s">
        <v>24</v>
      </c>
      <c r="C4" s="60"/>
      <c r="D4" s="22" t="s">
        <v>16</v>
      </c>
      <c r="E4" s="22" t="s">
        <v>17</v>
      </c>
      <c r="F4" s="26" t="s">
        <v>18</v>
      </c>
      <c r="G4" s="22" t="s">
        <v>13</v>
      </c>
      <c r="H4" s="61" t="s">
        <v>19</v>
      </c>
      <c r="I4" s="26" t="s">
        <v>27</v>
      </c>
      <c r="J4" s="22" t="s">
        <v>54</v>
      </c>
      <c r="K4" s="26" t="s">
        <v>26</v>
      </c>
      <c r="L4" s="26" t="s">
        <v>25</v>
      </c>
      <c r="M4" s="26" t="s">
        <v>22</v>
      </c>
      <c r="N4" s="26" t="s">
        <v>82</v>
      </c>
      <c r="O4" s="22" t="s">
        <v>20</v>
      </c>
      <c r="P4" s="26" t="s">
        <v>104</v>
      </c>
      <c r="Q4" s="22" t="s">
        <v>21</v>
      </c>
      <c r="R4" s="26" t="s">
        <v>33</v>
      </c>
      <c r="S4" s="48" t="s">
        <v>55</v>
      </c>
      <c r="T4" s="56" t="s">
        <v>66</v>
      </c>
      <c r="V4" s="56" t="s">
        <v>108</v>
      </c>
      <c r="W4" s="56" t="s">
        <v>109</v>
      </c>
      <c r="X4" s="56" t="s">
        <v>110</v>
      </c>
    </row>
    <row r="5" spans="1:24" x14ac:dyDescent="0.3">
      <c r="B5" s="2" t="s">
        <v>14</v>
      </c>
      <c r="C5" s="78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7" t="e">
        <f t="shared" ref="S5:S47" si="0">SUM(LARGE(D5:R5,1))+SUM(LARGE(D5:R5,2))+SUM(LARGE(D5:R5,3))+SUM(LARGE(D5:R5,4))+SUM(LARGE(D5:R5,5))+SUM(LARGE(D5:R5,6))+SUM(LARGE(D5:R5,7))+SUM(LARGE(D5:R5,8))</f>
        <v>#NUM!</v>
      </c>
      <c r="T5" s="9" t="e">
        <f>RANK(S5,($S$5:$S$10,$S$15:$S$18,$S$20,$S$12,$S$14,$S$25,$S$35))</f>
        <v>#NUM!</v>
      </c>
    </row>
    <row r="6" spans="1:24" x14ac:dyDescent="0.3">
      <c r="B6" s="2" t="s">
        <v>15</v>
      </c>
      <c r="C6" s="78">
        <v>5.0999999999999996</v>
      </c>
      <c r="D6" s="2">
        <f>I51</f>
        <v>-3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7" t="e">
        <f t="shared" si="0"/>
        <v>#NUM!</v>
      </c>
      <c r="T6" s="9" t="e">
        <f>RANK(S6,($S$5:$S$10,$S$15:$S$18,$S$20,$S$12,$S$14,$S$25,$S$35))</f>
        <v>#NUM!</v>
      </c>
    </row>
    <row r="7" spans="1:24" x14ac:dyDescent="0.3">
      <c r="B7" s="2" t="s">
        <v>35</v>
      </c>
      <c r="C7" s="78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7" t="e">
        <f t="shared" si="0"/>
        <v>#NUM!</v>
      </c>
      <c r="T7" s="9" t="e">
        <f>RANK(S7,($S$5:$S$10,$S$15:$S$18,$S$20,$S$12,$S$14,$S$25,$S$35))</f>
        <v>#NUM!</v>
      </c>
    </row>
    <row r="8" spans="1:24" x14ac:dyDescent="0.3">
      <c r="B8" s="23" t="s">
        <v>36</v>
      </c>
      <c r="C8" s="78">
        <v>8.1999999999999993</v>
      </c>
      <c r="D8" s="2">
        <f>I52</f>
        <v>3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7" t="e">
        <f t="shared" si="0"/>
        <v>#NUM!</v>
      </c>
      <c r="T8" s="9" t="e">
        <f>RANK(S8,($S$5:$S$10,$S$15:$S$18,$S$20,$S$12,$S$14,$S$25,$S$35))</f>
        <v>#NUM!</v>
      </c>
      <c r="V8" t="e">
        <f>SUM(LARGE(D8:R8,1))+SUM(LARGE(D8:R8,2))+SUM(LARGE(D8:R8,3))+SUM(LARGE(D8:R8,4))+SUM(LARGE(D8:R8,5))+SUM(LARGE(D8:R8,6))+SUM(LARGE(D8:R8,7))+SUM(LARGE(D8:R8,8))+SUM(LARGE(D8:R8,9))</f>
        <v>#NUM!</v>
      </c>
      <c r="W8" t="e">
        <f>SUM(LARGE(D8:R8,1))+SUM(LARGE(D8:R8,2))+SUM(LARGE(D8:R8,3))+SUM(LARGE(D8:R8,4))+SUM(LARGE(D8:R8,5))+SUM(LARGE(D8:R8,6))+SUM(LARGE(D8:R8,7))+SUM(LARGE(D8:R8,8))+SUM(LARGE(D8:R8,9))+SUM(LARGE(D8:R8,10))</f>
        <v>#NUM!</v>
      </c>
      <c r="X8">
        <f>AVERAGE(D8:R8)</f>
        <v>3</v>
      </c>
    </row>
    <row r="9" spans="1:24" x14ac:dyDescent="0.3">
      <c r="B9" s="23" t="s">
        <v>37</v>
      </c>
      <c r="C9" s="79">
        <v>19.5</v>
      </c>
      <c r="D9" s="2">
        <f>I53</f>
        <v>3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7" t="e">
        <f t="shared" si="0"/>
        <v>#NUM!</v>
      </c>
      <c r="T9" s="9" t="e">
        <f>RANK(S9,($S$5:$S$10,$S$15:$S$18,$S$20,$S$12,$S$14,$S$25,$S$35))</f>
        <v>#NUM!</v>
      </c>
      <c r="V9" t="e">
        <f>SUM(LARGE(D9:R9,1))+SUM(LARGE(D9:R9,2))+SUM(LARGE(D9:R9,3))+SUM(LARGE(D9:R9,4))+SUM(LARGE(D9:R9,5))+SUM(LARGE(D9:R9,6))+SUM(LARGE(D9:R9,7))+SUM(LARGE(D9:R9,8))+SUM(LARGE(D9:R9,9))</f>
        <v>#NUM!</v>
      </c>
      <c r="W9" t="e">
        <f>SUM(LARGE(D9:R9,1))+SUM(LARGE(D9:R9,2))+SUM(LARGE(D9:R9,3))+SUM(LARGE(D9:R9,4))+SUM(LARGE(D9:R9,5))+SUM(LARGE(D9:R9,6))+SUM(LARGE(D9:R9,7))+SUM(LARGE(D9:R9,8))+SUM(LARGE(D9:R9,9))+SUM(LARGE(D9:R9,10))</f>
        <v>#NUM!</v>
      </c>
      <c r="X9">
        <f>AVERAGE(D9:R9)</f>
        <v>3</v>
      </c>
    </row>
    <row r="10" spans="1:24" x14ac:dyDescent="0.3">
      <c r="B10" s="23" t="s">
        <v>8</v>
      </c>
      <c r="C10" s="78">
        <v>13.2</v>
      </c>
      <c r="D10" s="2">
        <f>I54</f>
        <v>5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7" t="e">
        <f t="shared" si="0"/>
        <v>#NUM!</v>
      </c>
      <c r="T10" s="9" t="e">
        <f>RANK(S10,($S$5:$S$10,$S$15:$S$18,$S$20,$S$12,$S$14,$S$25,$S$35))</f>
        <v>#NUM!</v>
      </c>
      <c r="V10" t="e">
        <f>SUM(LARGE(D10:R10,1))+SUM(LARGE(D10:R10,2))+SUM(LARGE(D10:R10,3))+SUM(LARGE(D10:R10,4))+SUM(LARGE(D10:R10,5))+SUM(LARGE(D10:R10,6))+SUM(LARGE(D10:R10,7))+SUM(LARGE(D10:R10,8))+SUM(LARGE(D10:R10,9))</f>
        <v>#NUM!</v>
      </c>
      <c r="W10" t="e">
        <f>SUM(LARGE(D10:R10,1))+SUM(LARGE(D10:R10,2))+SUM(LARGE(D10:R10,3))+SUM(LARGE(D10:R10,4))+SUM(LARGE(D10:R10,5))+SUM(LARGE(D10:R10,6))+SUM(LARGE(D10:R10,7))+SUM(LARGE(D10:R10,8))+SUM(LARGE(D10:R10,9))+SUM(LARGE(D10:R10,10))</f>
        <v>#NUM!</v>
      </c>
      <c r="X10">
        <f>AVERAGE(D10:R10)</f>
        <v>5</v>
      </c>
    </row>
    <row r="11" spans="1:24" x14ac:dyDescent="0.3">
      <c r="B11" s="23" t="s">
        <v>38</v>
      </c>
      <c r="C11" s="78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3"/>
      <c r="S11" s="27" t="e">
        <f t="shared" si="0"/>
        <v>#NUM!</v>
      </c>
      <c r="T11" s="9" t="e">
        <f>RANK(S11,($S$5:$S$10,$S$15:$S$18,$S$20,$S$12,$S$14,$S$25,$S$35))</f>
        <v>#NUM!</v>
      </c>
    </row>
    <row r="12" spans="1:24" x14ac:dyDescent="0.3">
      <c r="B12" s="2" t="s">
        <v>12</v>
      </c>
      <c r="C12" s="78">
        <v>14.5</v>
      </c>
      <c r="D12" s="2">
        <f>I55</f>
        <v>-5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3"/>
      <c r="S12" s="27" t="e">
        <f t="shared" si="0"/>
        <v>#NUM!</v>
      </c>
      <c r="T12" s="9" t="e">
        <f>RANK(S12,($S$5:$S$10,$S$15:$S$18,$S$20,$S$12,$S$14,$S$25,$S$35))</f>
        <v>#NUM!</v>
      </c>
    </row>
    <row r="13" spans="1:24" x14ac:dyDescent="0.3">
      <c r="B13" s="23" t="s">
        <v>40</v>
      </c>
      <c r="C13" s="78">
        <v>13.6</v>
      </c>
      <c r="D13" s="2">
        <f>I56</f>
        <v>-9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3"/>
      <c r="S13" s="27" t="e">
        <f t="shared" si="0"/>
        <v>#NUM!</v>
      </c>
      <c r="T13" s="9" t="e">
        <f>RANK(S13,($S$5:$S$10,$S$15:$S$18,$S$20,$S$12,$S$14,$S$25,$S$35))</f>
        <v>#NUM!</v>
      </c>
    </row>
    <row r="14" spans="1:24" x14ac:dyDescent="0.3">
      <c r="B14" s="23" t="s">
        <v>41</v>
      </c>
      <c r="C14" s="78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3"/>
      <c r="S14" s="27" t="e">
        <f t="shared" si="0"/>
        <v>#NUM!</v>
      </c>
      <c r="T14" s="9" t="e">
        <f>RANK(S14,($S$5:$S$10,$S$15:$S$18,$S$20,$S$12,$S$14,$S$25,$S$35))</f>
        <v>#NUM!</v>
      </c>
    </row>
    <row r="15" spans="1:24" x14ac:dyDescent="0.3">
      <c r="A15" t="s">
        <v>95</v>
      </c>
      <c r="B15" s="23" t="s">
        <v>60</v>
      </c>
      <c r="C15" s="78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3"/>
      <c r="S15" s="27" t="e">
        <f t="shared" si="0"/>
        <v>#NUM!</v>
      </c>
      <c r="T15" s="9" t="e">
        <f>RANK(S15,($S$5:$S$10,$S$15:$S$18,$S$20,$S$12,$S$14,$S$25,$S$35))</f>
        <v>#NUM!</v>
      </c>
    </row>
    <row r="16" spans="1:24" x14ac:dyDescent="0.3">
      <c r="B16" s="23" t="s">
        <v>83</v>
      </c>
      <c r="C16" s="78">
        <v>19.100000000000001</v>
      </c>
      <c r="D16" s="2">
        <f>I57</f>
        <v>-13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7" t="e">
        <f t="shared" si="0"/>
        <v>#NUM!</v>
      </c>
      <c r="T16" s="9" t="e">
        <f>RANK(S16,($S$5:$S$10,$S$15:$S$18,$S$20,$S$12,$S$14,$S$25,$S$35))</f>
        <v>#NUM!</v>
      </c>
    </row>
    <row r="17" spans="1:20" x14ac:dyDescent="0.3">
      <c r="B17" s="23" t="s">
        <v>43</v>
      </c>
      <c r="C17" s="78">
        <v>21</v>
      </c>
      <c r="D17" s="2">
        <f>I58</f>
        <v>-7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7" t="e">
        <f t="shared" si="0"/>
        <v>#NUM!</v>
      </c>
      <c r="T17" s="9" t="e">
        <f>RANK(S17,($S$5:$S$10,$S$15:$S$18,$S$20,$S$12,$S$14,$S$25,$S$35))</f>
        <v>#NUM!</v>
      </c>
    </row>
    <row r="18" spans="1:20" x14ac:dyDescent="0.3">
      <c r="B18" s="2" t="s">
        <v>30</v>
      </c>
      <c r="C18" s="78">
        <v>13</v>
      </c>
      <c r="D18" s="2">
        <f>I59</f>
        <v>-5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7" t="e">
        <f t="shared" si="0"/>
        <v>#NUM!</v>
      </c>
      <c r="T18" s="9" t="e">
        <f>RANK(S18,($S$5:$S$10,$S$15:$S$18,$S$20,$S$12,$S$14,$S$25,$S$35))</f>
        <v>#NUM!</v>
      </c>
    </row>
    <row r="19" spans="1:20" x14ac:dyDescent="0.3">
      <c r="A19" s="9"/>
      <c r="B19" s="23" t="s">
        <v>57</v>
      </c>
      <c r="C19" s="79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7" t="e">
        <f t="shared" si="0"/>
        <v>#NUM!</v>
      </c>
      <c r="T19" s="9" t="e">
        <f>RANK(S19,($S$5:$S$10,$S$15:$S$18,$S$20,$S$12,$S$14,$S$25,$S$35))</f>
        <v>#NUM!</v>
      </c>
    </row>
    <row r="20" spans="1:20" x14ac:dyDescent="0.3">
      <c r="B20" s="2" t="s">
        <v>87</v>
      </c>
      <c r="C20" s="78">
        <v>11.4</v>
      </c>
      <c r="D20" s="2">
        <f>I60</f>
        <v>-7</v>
      </c>
      <c r="E20" s="2"/>
      <c r="F20" s="2"/>
      <c r="G20" s="2"/>
      <c r="H20" s="2"/>
      <c r="I20" s="2"/>
      <c r="J20" s="72"/>
      <c r="K20" s="2"/>
      <c r="L20" s="2"/>
      <c r="M20" s="2"/>
      <c r="N20" s="2"/>
      <c r="O20" s="2"/>
      <c r="P20" s="2"/>
      <c r="Q20" s="2"/>
      <c r="R20" s="2"/>
      <c r="S20" s="27" t="e">
        <f t="shared" si="0"/>
        <v>#NUM!</v>
      </c>
      <c r="T20" s="9" t="e">
        <f>RANK(S20,($S$5:$S$10,$S$15:$S$18,$S$20,$S$12,$S$14,$S$25,$S$35))</f>
        <v>#NUM!</v>
      </c>
    </row>
    <row r="21" spans="1:20" x14ac:dyDescent="0.3">
      <c r="B21" s="2" t="s">
        <v>44</v>
      </c>
      <c r="C21" s="80"/>
      <c r="D21" s="2"/>
      <c r="E21" s="2"/>
      <c r="F21" s="2"/>
      <c r="G21" s="2"/>
      <c r="H21" s="2"/>
      <c r="I21" s="2"/>
      <c r="J21" s="2"/>
      <c r="K21" s="2"/>
      <c r="L21" s="50"/>
      <c r="M21" s="2"/>
      <c r="N21" s="2"/>
      <c r="O21" s="2"/>
      <c r="P21" s="2"/>
      <c r="Q21" s="2"/>
      <c r="R21" s="2"/>
      <c r="S21" s="27" t="e">
        <f t="shared" si="0"/>
        <v>#NUM!</v>
      </c>
      <c r="T21" s="9" t="e">
        <f>RANK(S21,($S$5:$S$10,$S$15:$S$18,$S$20,$S$12,$S$14,$S$25,$S$35))</f>
        <v>#NUM!</v>
      </c>
    </row>
    <row r="22" spans="1:20" x14ac:dyDescent="0.3">
      <c r="B22" s="23" t="s">
        <v>70</v>
      </c>
      <c r="C22" s="78"/>
      <c r="D22" s="2"/>
      <c r="E22" s="2"/>
      <c r="F22" s="2"/>
      <c r="G22" s="2"/>
      <c r="H22" s="2"/>
      <c r="I22" s="2"/>
      <c r="J22" s="2"/>
      <c r="K22" s="2"/>
      <c r="L22" s="50"/>
      <c r="M22" s="2"/>
      <c r="N22" s="2"/>
      <c r="O22" s="2"/>
      <c r="P22" s="2"/>
      <c r="Q22" s="2"/>
      <c r="R22" s="2"/>
      <c r="S22" s="27" t="e">
        <f t="shared" si="0"/>
        <v>#NUM!</v>
      </c>
      <c r="T22" s="9" t="e">
        <f>RANK(S22,($S$5:$S$10,$S$15:$S$18,$S$20,$S$12,$S$14,$S$25,$S$35))</f>
        <v>#NUM!</v>
      </c>
    </row>
    <row r="23" spans="1:20" x14ac:dyDescent="0.3">
      <c r="B23" s="23" t="s">
        <v>85</v>
      </c>
      <c r="C23" s="78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7" t="e">
        <f t="shared" si="0"/>
        <v>#NUM!</v>
      </c>
      <c r="T23" s="9" t="e">
        <f>RANK(S23,($S$5:$S$10,$S$15:$S$18,$S$20,$S$12,$S$14,$S$25,$S$35))</f>
        <v>#NUM!</v>
      </c>
    </row>
    <row r="24" spans="1:20" x14ac:dyDescent="0.3">
      <c r="B24" s="2" t="s">
        <v>52</v>
      </c>
      <c r="C24" s="78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7" t="e">
        <f t="shared" si="0"/>
        <v>#NUM!</v>
      </c>
      <c r="T24" s="9" t="e">
        <f>RANK(S24,($S$5:$S$10,$S$15:$S$18,$S$20,$S$12,$S$14,$S$25,$S$35))</f>
        <v>#NUM!</v>
      </c>
    </row>
    <row r="25" spans="1:20" x14ac:dyDescent="0.3">
      <c r="B25" s="2" t="s">
        <v>86</v>
      </c>
      <c r="C25" s="78">
        <v>7</v>
      </c>
      <c r="D25" s="2">
        <f>I61</f>
        <v>1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7" t="e">
        <f t="shared" si="0"/>
        <v>#NUM!</v>
      </c>
      <c r="T25" s="9" t="e">
        <f>RANK(S25,($S$5:$S$10,$S$15:$S$18,$S$20,$S$12,$S$14,$S$25,$S$35))</f>
        <v>#NUM!</v>
      </c>
    </row>
    <row r="26" spans="1:20" x14ac:dyDescent="0.3">
      <c r="B26" s="2" t="s">
        <v>88</v>
      </c>
      <c r="C26" s="78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7" t="e">
        <f t="shared" si="0"/>
        <v>#NUM!</v>
      </c>
      <c r="T26" s="9" t="e">
        <f>RANK(S26,($S$5:$S$10,$S$15:$S$18,$S$20,$S$12,$S$14,$S$25,$S$35))</f>
        <v>#NUM!</v>
      </c>
    </row>
    <row r="27" spans="1:20" x14ac:dyDescent="0.3">
      <c r="B27" s="2" t="s">
        <v>63</v>
      </c>
      <c r="C27" s="78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7" t="e">
        <f t="shared" si="0"/>
        <v>#NUM!</v>
      </c>
      <c r="T27" s="9" t="e">
        <f>RANK(S27,($S$5:$S$10,$S$15:$S$18,$S$20,$S$12,$S$14,$S$25,$S$35))</f>
        <v>#NUM!</v>
      </c>
    </row>
    <row r="28" spans="1:20" x14ac:dyDescent="0.3">
      <c r="B28" s="2" t="s">
        <v>89</v>
      </c>
      <c r="C28" s="78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7" t="e">
        <f t="shared" si="0"/>
        <v>#NUM!</v>
      </c>
      <c r="T28" s="9" t="e">
        <f>RANK(S28,($S$5:$S$10,$S$15:$S$18,$S$20,$S$12,$S$14,$S$25,$S$35))</f>
        <v>#NUM!</v>
      </c>
    </row>
    <row r="29" spans="1:20" x14ac:dyDescent="0.3">
      <c r="B29" s="2" t="s">
        <v>90</v>
      </c>
      <c r="C29" s="78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7" t="e">
        <f t="shared" si="0"/>
        <v>#NUM!</v>
      </c>
      <c r="T29" s="9" t="e">
        <f>RANK(S29,($S$5:$S$10,$S$15:$S$18,$S$20,$S$12,$S$14,$S$25,$S$35))</f>
        <v>#NUM!</v>
      </c>
    </row>
    <row r="30" spans="1:20" x14ac:dyDescent="0.3">
      <c r="B30" s="2" t="s">
        <v>91</v>
      </c>
      <c r="C30" s="78"/>
      <c r="D30" s="2"/>
      <c r="E30" s="2"/>
      <c r="F30" s="2"/>
      <c r="G30" s="2"/>
      <c r="H30" s="2"/>
      <c r="I30" s="50"/>
      <c r="J30" s="2"/>
      <c r="K30" s="2"/>
      <c r="L30" s="2"/>
      <c r="M30" s="2"/>
      <c r="N30" s="2"/>
      <c r="O30" s="2"/>
      <c r="P30" s="2"/>
      <c r="Q30" s="2"/>
      <c r="R30" s="2"/>
      <c r="S30" s="27" t="e">
        <f t="shared" si="0"/>
        <v>#NUM!</v>
      </c>
      <c r="T30" s="9" t="e">
        <f>RANK(S30,($S$5:$S$10,$S$15:$S$18,$S$20,$S$12,$S$14,$S$25,$S$35))</f>
        <v>#NUM!</v>
      </c>
    </row>
    <row r="31" spans="1:20" x14ac:dyDescent="0.3">
      <c r="B31" s="2" t="s">
        <v>92</v>
      </c>
      <c r="C31" s="78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7" t="e">
        <f t="shared" si="0"/>
        <v>#NUM!</v>
      </c>
      <c r="T31" s="9" t="e">
        <f>RANK(S31,($S$5:$S$10,$S$15:$S$18,$S$20,$S$12,$S$14,$S$25,$S$35))</f>
        <v>#NUM!</v>
      </c>
    </row>
    <row r="32" spans="1:20" x14ac:dyDescent="0.3">
      <c r="B32" s="2" t="s">
        <v>93</v>
      </c>
      <c r="C32" s="78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7" t="e">
        <f t="shared" si="0"/>
        <v>#NUM!</v>
      </c>
      <c r="T32" s="9" t="e">
        <f>RANK(S32,($S$5:$S$10,$S$15:$S$18,$S$20,$S$12,$S$14,$S$25,$S$35))</f>
        <v>#NUM!</v>
      </c>
    </row>
    <row r="33" spans="2:20" x14ac:dyDescent="0.3">
      <c r="B33" s="2" t="s">
        <v>94</v>
      </c>
      <c r="C33" s="78"/>
      <c r="D33" s="2"/>
      <c r="E33" s="2"/>
      <c r="F33" s="2"/>
      <c r="G33" s="2"/>
      <c r="H33" s="2"/>
      <c r="I33" s="2"/>
      <c r="J33" s="2"/>
      <c r="K33" s="2"/>
      <c r="L33" s="50"/>
      <c r="M33" s="2"/>
      <c r="N33" s="2"/>
      <c r="O33" s="2"/>
      <c r="P33" s="2"/>
      <c r="Q33" s="2"/>
      <c r="R33" s="2"/>
      <c r="S33" s="27" t="e">
        <f t="shared" si="0"/>
        <v>#NUM!</v>
      </c>
      <c r="T33" s="9" t="e">
        <f>RANK(S33,($S$5:$S$10,$S$15:$S$18,$S$20,$S$12,$S$14,$S$25,$S$35))</f>
        <v>#NUM!</v>
      </c>
    </row>
    <row r="34" spans="2:20" x14ac:dyDescent="0.3">
      <c r="B34" s="2" t="s">
        <v>62</v>
      </c>
      <c r="C34" s="78"/>
      <c r="D34" s="2"/>
      <c r="E34" s="2"/>
      <c r="F34" s="2"/>
      <c r="G34" s="2"/>
      <c r="H34" s="2"/>
      <c r="I34" s="2"/>
      <c r="J34" s="2"/>
      <c r="K34" s="2"/>
      <c r="L34" s="50"/>
      <c r="M34" s="2"/>
      <c r="N34" s="2"/>
      <c r="O34" s="2"/>
      <c r="P34" s="2"/>
      <c r="Q34" s="2"/>
      <c r="R34" s="2"/>
      <c r="S34" s="27" t="e">
        <f t="shared" si="0"/>
        <v>#NUM!</v>
      </c>
      <c r="T34" s="9" t="e">
        <f>RANK(S34,($S$5:$S$10,$S$15:$S$18,$S$20,$S$12,$S$14,$S$25,$S$35))</f>
        <v>#NUM!</v>
      </c>
    </row>
    <row r="35" spans="2:20" x14ac:dyDescent="0.3">
      <c r="B35" s="2" t="s">
        <v>96</v>
      </c>
      <c r="C35" s="78">
        <v>26.4</v>
      </c>
      <c r="D35" s="2">
        <f>I62</f>
        <v>-19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7" t="e">
        <f t="shared" si="0"/>
        <v>#NUM!</v>
      </c>
      <c r="T35" s="9" t="e">
        <f>RANK(S35,($S$5:$S$10,$S$15:$S$18,$S$20,$S$12,$S$14,$S$25,$S$35))</f>
        <v>#NUM!</v>
      </c>
    </row>
    <row r="36" spans="2:20" x14ac:dyDescent="0.3">
      <c r="B36" s="23" t="s">
        <v>97</v>
      </c>
      <c r="C36" s="78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7" t="e">
        <f t="shared" si="0"/>
        <v>#NUM!</v>
      </c>
      <c r="T36" s="9" t="e">
        <f>RANK(S36,($S$5:$S$10,$S$15:$S$18,$S$20,$S$12,$S$14,$S$25,$S$35))</f>
        <v>#NUM!</v>
      </c>
    </row>
    <row r="37" spans="2:20" x14ac:dyDescent="0.3">
      <c r="B37" s="23" t="s">
        <v>98</v>
      </c>
      <c r="C37" s="78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7" t="e">
        <f t="shared" si="0"/>
        <v>#NUM!</v>
      </c>
      <c r="T37" s="9" t="e">
        <f>RANK(S37,($S$5:$S$10,$S$15:$S$18,$S$20,$S$12,$S$14,$S$25,$S$35))</f>
        <v>#NUM!</v>
      </c>
    </row>
    <row r="38" spans="2:20" x14ac:dyDescent="0.3">
      <c r="B38" s="23" t="s">
        <v>99</v>
      </c>
      <c r="C38" s="78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7" t="e">
        <f t="shared" si="0"/>
        <v>#NUM!</v>
      </c>
      <c r="T38" s="9" t="e">
        <f>RANK(S38,($S$5:$S$10,$S$15:$S$18,$S$20,$S$12,$S$14,$S$25,$S$35))</f>
        <v>#NUM!</v>
      </c>
    </row>
    <row r="39" spans="2:20" x14ac:dyDescent="0.3">
      <c r="B39" s="23" t="s">
        <v>100</v>
      </c>
      <c r="C39" s="78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7" t="e">
        <f t="shared" si="0"/>
        <v>#NUM!</v>
      </c>
      <c r="T39" s="9" t="e">
        <f>RANK(S39,($S$5:$S$10,$S$15:$S$18,$S$20,$S$12,$S$14,$S$25,$S$35))</f>
        <v>#NUM!</v>
      </c>
    </row>
    <row r="40" spans="2:20" x14ac:dyDescent="0.3">
      <c r="B40" s="23" t="s">
        <v>101</v>
      </c>
      <c r="C40" s="78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7" t="e">
        <f t="shared" si="0"/>
        <v>#NUM!</v>
      </c>
      <c r="T40" s="9" t="e">
        <f>RANK(S40,($S$5:$S$10,$S$15:$S$18,$S$20,$S$12,$S$14,$S$25,$S$35))</f>
        <v>#NUM!</v>
      </c>
    </row>
    <row r="41" spans="2:20" x14ac:dyDescent="0.3">
      <c r="B41" s="23" t="s">
        <v>102</v>
      </c>
      <c r="C41" s="78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7" t="e">
        <f t="shared" si="0"/>
        <v>#NUM!</v>
      </c>
      <c r="T41" s="9" t="e">
        <f>RANK(S41,($S$5:$S$10,$S$15:$S$18,$S$20,$S$12,$S$14,$S$25,$S$35))</f>
        <v>#NUM!</v>
      </c>
    </row>
    <row r="42" spans="2:20" x14ac:dyDescent="0.3">
      <c r="B42" s="23" t="s">
        <v>103</v>
      </c>
      <c r="C42" s="78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7" t="e">
        <f t="shared" si="0"/>
        <v>#NUM!</v>
      </c>
      <c r="T42" s="9" t="e">
        <f>RANK(S42,($S$5:$S$10,$S$15:$S$18,$S$20,$S$12,$S$14,$S$25,$S$35))</f>
        <v>#NUM!</v>
      </c>
    </row>
    <row r="43" spans="2:20" x14ac:dyDescent="0.3">
      <c r="B43" s="23" t="s">
        <v>105</v>
      </c>
      <c r="C43" s="78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7" t="e">
        <f t="shared" si="0"/>
        <v>#NUM!</v>
      </c>
      <c r="T43" s="9" t="e">
        <f>RANK(S43,($S$5:$S$10,$S$15:$S$18,$S$20,$S$12,$S$14,$S$25,$S$35))</f>
        <v>#NUM!</v>
      </c>
    </row>
    <row r="44" spans="2:20" x14ac:dyDescent="0.3">
      <c r="B44" s="23" t="s">
        <v>106</v>
      </c>
      <c r="C44" s="78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7" t="e">
        <f t="shared" si="0"/>
        <v>#NUM!</v>
      </c>
      <c r="T44" s="9" t="e">
        <f>RANK(S44,($S$5:$S$10,$S$15:$S$18,$S$20,$S$12,$S$14,$S$25,$S$35))</f>
        <v>#NUM!</v>
      </c>
    </row>
    <row r="45" spans="2:20" x14ac:dyDescent="0.3">
      <c r="B45" s="23" t="s">
        <v>113</v>
      </c>
      <c r="C45" s="78">
        <v>23.2</v>
      </c>
      <c r="D45" s="2">
        <f>I63</f>
        <v>-14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7"/>
      <c r="T45" s="9"/>
    </row>
    <row r="46" spans="2:20" x14ac:dyDescent="0.3">
      <c r="B46" s="23" t="s">
        <v>112</v>
      </c>
      <c r="C46" s="78">
        <v>16.3</v>
      </c>
      <c r="D46" s="2">
        <f>I64</f>
        <v>-16</v>
      </c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7"/>
      <c r="T46" s="9"/>
    </row>
    <row r="47" spans="2:20" x14ac:dyDescent="0.3">
      <c r="B47" s="23" t="s">
        <v>59</v>
      </c>
      <c r="C47" s="78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7" t="e">
        <f t="shared" si="0"/>
        <v>#NUM!</v>
      </c>
      <c r="T47" s="9" t="e">
        <f>RANK(S47,($S$5:$S$10,$S$15:$S$18,$S$20,$S$12,$S$14,$S$25,$S$35))</f>
        <v>#NUM!</v>
      </c>
    </row>
    <row r="48" spans="2:20" x14ac:dyDescent="0.3">
      <c r="B48" s="29"/>
      <c r="C48" s="29"/>
      <c r="P48" s="9"/>
      <c r="Q48" s="9"/>
      <c r="R48" s="9"/>
      <c r="S48" s="9"/>
      <c r="T48" s="9"/>
    </row>
    <row r="49" spans="1:20" x14ac:dyDescent="0.3">
      <c r="A49" t="s">
        <v>11</v>
      </c>
      <c r="P49" s="9"/>
      <c r="Q49" s="9"/>
      <c r="R49" s="9"/>
      <c r="S49" s="9"/>
      <c r="T49" s="9"/>
    </row>
    <row r="50" spans="1:20" x14ac:dyDescent="0.3">
      <c r="B50" s="2" t="s">
        <v>6</v>
      </c>
      <c r="C50" s="2" t="s">
        <v>9</v>
      </c>
      <c r="D50" s="2" t="s">
        <v>7</v>
      </c>
      <c r="E50" s="2" t="s">
        <v>0</v>
      </c>
      <c r="F50" s="2" t="s">
        <v>2</v>
      </c>
      <c r="G50" s="2" t="s">
        <v>1</v>
      </c>
      <c r="H50" s="2" t="s">
        <v>3</v>
      </c>
      <c r="I50" s="2" t="s">
        <v>4</v>
      </c>
      <c r="J50" s="2" t="s">
        <v>5</v>
      </c>
    </row>
    <row r="51" spans="1:20" x14ac:dyDescent="0.3">
      <c r="B51" s="28" t="s">
        <v>15</v>
      </c>
      <c r="C51" s="8">
        <v>44178</v>
      </c>
      <c r="D51" s="8" t="s">
        <v>16</v>
      </c>
      <c r="E51" s="9">
        <f>ROUND(C6/2,1)</f>
        <v>2.6</v>
      </c>
      <c r="F51" s="9">
        <v>78</v>
      </c>
      <c r="G51" s="9">
        <v>72</v>
      </c>
      <c r="H51" s="9">
        <f t="shared" ref="H51:H59" si="1">F51-ROUND(E51,0)</f>
        <v>75</v>
      </c>
      <c r="I51" s="9">
        <f t="shared" ref="I51:I59" si="2">G51-H51</f>
        <v>-3</v>
      </c>
      <c r="J51" s="47">
        <f t="shared" ref="J51:J59" si="3">IF(I51&gt;0, E51-I51*0.2, IF(I51&lt;-3, E51+0.1, E51))</f>
        <v>2.6</v>
      </c>
    </row>
    <row r="52" spans="1:20" outlineLevel="1" x14ac:dyDescent="0.3">
      <c r="B52" s="28" t="s">
        <v>36</v>
      </c>
      <c r="C52" s="8">
        <v>44178</v>
      </c>
      <c r="D52" s="8" t="s">
        <v>16</v>
      </c>
      <c r="E52" s="9">
        <f>ROUND(C8/2,1)</f>
        <v>4.0999999999999996</v>
      </c>
      <c r="F52" s="29">
        <v>73</v>
      </c>
      <c r="G52" s="9">
        <v>72</v>
      </c>
      <c r="H52" s="9">
        <f t="shared" si="1"/>
        <v>69</v>
      </c>
      <c r="I52" s="9">
        <f t="shared" si="2"/>
        <v>3</v>
      </c>
      <c r="J52" s="47">
        <f t="shared" si="3"/>
        <v>3.4999999999999996</v>
      </c>
    </row>
    <row r="53" spans="1:20" outlineLevel="1" x14ac:dyDescent="0.3">
      <c r="B53" s="28" t="s">
        <v>37</v>
      </c>
      <c r="C53" s="8">
        <v>44178</v>
      </c>
      <c r="D53" s="8" t="s">
        <v>16</v>
      </c>
      <c r="E53" s="9">
        <f>ROUND(C9/2,1)</f>
        <v>9.8000000000000007</v>
      </c>
      <c r="F53" s="29">
        <v>79</v>
      </c>
      <c r="G53" s="9">
        <v>72</v>
      </c>
      <c r="H53" s="9">
        <f t="shared" si="1"/>
        <v>69</v>
      </c>
      <c r="I53" s="9">
        <f t="shared" si="2"/>
        <v>3</v>
      </c>
      <c r="J53" s="47">
        <f t="shared" si="3"/>
        <v>9.2000000000000011</v>
      </c>
    </row>
    <row r="54" spans="1:20" outlineLevel="1" x14ac:dyDescent="0.3">
      <c r="B54" s="28" t="s">
        <v>8</v>
      </c>
      <c r="C54" s="8">
        <v>44178</v>
      </c>
      <c r="D54" s="8" t="s">
        <v>16</v>
      </c>
      <c r="E54" s="9">
        <f>ROUND(C10/2,1)</f>
        <v>6.6</v>
      </c>
      <c r="F54" s="29">
        <v>74</v>
      </c>
      <c r="G54" s="9">
        <v>72</v>
      </c>
      <c r="H54" s="9">
        <f t="shared" si="1"/>
        <v>67</v>
      </c>
      <c r="I54" s="9">
        <f t="shared" si="2"/>
        <v>5</v>
      </c>
      <c r="J54" s="47">
        <f t="shared" si="3"/>
        <v>5.6</v>
      </c>
    </row>
    <row r="55" spans="1:20" outlineLevel="1" x14ac:dyDescent="0.3">
      <c r="B55" s="28" t="s">
        <v>12</v>
      </c>
      <c r="C55" s="8">
        <v>44178</v>
      </c>
      <c r="D55" s="8" t="s">
        <v>16</v>
      </c>
      <c r="E55" s="9">
        <f>ROUND(C12/2,1)</f>
        <v>7.3</v>
      </c>
      <c r="F55" s="29">
        <v>84</v>
      </c>
      <c r="G55" s="9">
        <v>72</v>
      </c>
      <c r="H55" s="9">
        <f t="shared" si="1"/>
        <v>77</v>
      </c>
      <c r="I55" s="9">
        <f t="shared" si="2"/>
        <v>-5</v>
      </c>
      <c r="J55" s="47">
        <f t="shared" si="3"/>
        <v>7.3999999999999995</v>
      </c>
    </row>
    <row r="56" spans="1:20" outlineLevel="1" x14ac:dyDescent="0.3">
      <c r="B56" s="28" t="s">
        <v>40</v>
      </c>
      <c r="C56" s="8">
        <v>44178</v>
      </c>
      <c r="D56" s="8" t="s">
        <v>16</v>
      </c>
      <c r="E56" s="9">
        <f>ROUND(C13/2,1)</f>
        <v>6.8</v>
      </c>
      <c r="F56" s="29">
        <v>88</v>
      </c>
      <c r="G56" s="9">
        <v>72</v>
      </c>
      <c r="H56" s="9">
        <f t="shared" si="1"/>
        <v>81</v>
      </c>
      <c r="I56" s="9">
        <f t="shared" si="2"/>
        <v>-9</v>
      </c>
      <c r="J56" s="47">
        <f t="shared" si="3"/>
        <v>6.8999999999999995</v>
      </c>
    </row>
    <row r="57" spans="1:20" outlineLevel="1" x14ac:dyDescent="0.3">
      <c r="B57" s="28" t="s">
        <v>83</v>
      </c>
      <c r="C57" s="8">
        <v>44178</v>
      </c>
      <c r="D57" s="8" t="s">
        <v>16</v>
      </c>
      <c r="E57" s="9">
        <f t="shared" ref="E57:E59" si="4">ROUND(C16/2,1)</f>
        <v>9.6</v>
      </c>
      <c r="F57" s="29">
        <v>95</v>
      </c>
      <c r="G57" s="9">
        <v>72</v>
      </c>
      <c r="H57" s="9">
        <f t="shared" si="1"/>
        <v>85</v>
      </c>
      <c r="I57" s="9">
        <f t="shared" si="2"/>
        <v>-13</v>
      </c>
      <c r="J57" s="47">
        <f t="shared" si="3"/>
        <v>9.6999999999999993</v>
      </c>
    </row>
    <row r="58" spans="1:20" outlineLevel="1" x14ac:dyDescent="0.3">
      <c r="B58" s="28" t="s">
        <v>43</v>
      </c>
      <c r="C58" s="8">
        <v>44178</v>
      </c>
      <c r="D58" s="8" t="s">
        <v>16</v>
      </c>
      <c r="E58" s="9">
        <f t="shared" si="4"/>
        <v>10.5</v>
      </c>
      <c r="F58" s="29">
        <v>90</v>
      </c>
      <c r="G58" s="9">
        <v>72</v>
      </c>
      <c r="H58" s="9">
        <f t="shared" si="1"/>
        <v>79</v>
      </c>
      <c r="I58" s="9">
        <f t="shared" si="2"/>
        <v>-7</v>
      </c>
      <c r="J58" s="47">
        <f t="shared" si="3"/>
        <v>10.6</v>
      </c>
    </row>
    <row r="59" spans="1:20" outlineLevel="1" x14ac:dyDescent="0.3">
      <c r="B59" s="28" t="s">
        <v>30</v>
      </c>
      <c r="C59" s="8">
        <v>44178</v>
      </c>
      <c r="D59" s="8" t="s">
        <v>16</v>
      </c>
      <c r="E59" s="9">
        <f t="shared" si="4"/>
        <v>6.5</v>
      </c>
      <c r="F59" s="29">
        <v>84</v>
      </c>
      <c r="G59" s="9">
        <v>72</v>
      </c>
      <c r="H59" s="9">
        <f t="shared" si="1"/>
        <v>77</v>
      </c>
      <c r="I59" s="9">
        <f t="shared" si="2"/>
        <v>-5</v>
      </c>
      <c r="J59" s="47">
        <f t="shared" si="3"/>
        <v>6.6</v>
      </c>
    </row>
    <row r="60" spans="1:20" outlineLevel="1" x14ac:dyDescent="0.3">
      <c r="B60" s="28" t="s">
        <v>87</v>
      </c>
      <c r="C60" s="8">
        <v>44178</v>
      </c>
      <c r="D60" s="8" t="s">
        <v>16</v>
      </c>
      <c r="E60" s="9">
        <f>ROUND(C20/2,1)</f>
        <v>5.7</v>
      </c>
      <c r="F60" s="29">
        <v>85</v>
      </c>
      <c r="G60" s="9">
        <v>72</v>
      </c>
      <c r="H60" s="9">
        <f t="shared" ref="H60:H62" si="5">F60-ROUND(E60,0)</f>
        <v>79</v>
      </c>
      <c r="I60" s="9">
        <f t="shared" ref="I60:I62" si="6">G60-H60</f>
        <v>-7</v>
      </c>
      <c r="J60" s="47">
        <f t="shared" ref="J60:J62" si="7">IF(I60&gt;0, E60-I60*0.2, IF(I60&lt;-3, E60+0.1, E60))</f>
        <v>5.8</v>
      </c>
    </row>
    <row r="61" spans="1:20" outlineLevel="1" x14ac:dyDescent="0.3">
      <c r="B61" s="28" t="s">
        <v>86</v>
      </c>
      <c r="C61" s="8">
        <v>44178</v>
      </c>
      <c r="D61" s="8" t="s">
        <v>16</v>
      </c>
      <c r="E61" s="9">
        <f>ROUND(C25/2,1)</f>
        <v>3.5</v>
      </c>
      <c r="F61" s="29">
        <v>75</v>
      </c>
      <c r="G61" s="9">
        <v>72</v>
      </c>
      <c r="H61" s="9">
        <f t="shared" si="5"/>
        <v>71</v>
      </c>
      <c r="I61" s="9">
        <f t="shared" si="6"/>
        <v>1</v>
      </c>
      <c r="J61" s="47">
        <f t="shared" si="7"/>
        <v>3.3</v>
      </c>
    </row>
    <row r="62" spans="1:20" outlineLevel="1" x14ac:dyDescent="0.3">
      <c r="B62" s="28" t="s">
        <v>96</v>
      </c>
      <c r="C62" s="8">
        <v>44178</v>
      </c>
      <c r="D62" s="8" t="s">
        <v>16</v>
      </c>
      <c r="E62" s="9">
        <f>ROUND(C35/2,1)</f>
        <v>13.2</v>
      </c>
      <c r="F62" s="29">
        <v>104</v>
      </c>
      <c r="G62" s="9">
        <v>72</v>
      </c>
      <c r="H62" s="9">
        <f t="shared" si="5"/>
        <v>91</v>
      </c>
      <c r="I62" s="9">
        <f t="shared" si="6"/>
        <v>-19</v>
      </c>
      <c r="J62" s="47">
        <f t="shared" si="7"/>
        <v>13.299999999999999</v>
      </c>
    </row>
    <row r="63" spans="1:20" outlineLevel="1" x14ac:dyDescent="0.3">
      <c r="B63" s="28" t="s">
        <v>113</v>
      </c>
      <c r="C63" s="8">
        <v>44178</v>
      </c>
      <c r="D63" s="8" t="s">
        <v>16</v>
      </c>
      <c r="E63" s="9">
        <f>ROUND(C45/2,1)</f>
        <v>11.6</v>
      </c>
      <c r="F63" s="29">
        <v>98</v>
      </c>
      <c r="G63" s="9">
        <v>72</v>
      </c>
      <c r="H63" s="9">
        <f t="shared" ref="H63:H64" si="8">F63-ROUND(E63,0)</f>
        <v>86</v>
      </c>
      <c r="I63" s="9">
        <f t="shared" ref="I63:I64" si="9">G63-H63</f>
        <v>-14</v>
      </c>
      <c r="J63" s="47">
        <f t="shared" ref="J63:J64" si="10">IF(I63&gt;0, E63-I63*0.2, IF(I63&lt;-3, E63+0.1, E63))</f>
        <v>11.7</v>
      </c>
    </row>
    <row r="64" spans="1:20" outlineLevel="1" x14ac:dyDescent="0.3">
      <c r="B64" s="31" t="s">
        <v>112</v>
      </c>
      <c r="C64" s="32">
        <v>44178</v>
      </c>
      <c r="D64" s="32" t="s">
        <v>16</v>
      </c>
      <c r="E64" s="34">
        <f>ROUND(C46/2,1)</f>
        <v>8.1999999999999993</v>
      </c>
      <c r="F64" s="35">
        <v>96</v>
      </c>
      <c r="G64" s="34">
        <v>72</v>
      </c>
      <c r="H64" s="34">
        <f t="shared" si="8"/>
        <v>88</v>
      </c>
      <c r="I64" s="34">
        <f t="shared" si="9"/>
        <v>-16</v>
      </c>
      <c r="J64" s="66">
        <f t="shared" si="10"/>
        <v>8.2999999999999989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80"/>
  <sheetViews>
    <sheetView workbookViewId="0">
      <pane xSplit="2" topLeftCell="C1" activePane="topRight" state="frozen"/>
      <selection pane="topRight"/>
    </sheetView>
  </sheetViews>
  <sheetFormatPr defaultRowHeight="14.4" outlineLevelRow="1" x14ac:dyDescent="0.3"/>
  <cols>
    <col min="2" max="2" width="19.6640625" customWidth="1"/>
    <col min="3" max="3" width="13.44140625" customWidth="1"/>
    <col min="4" max="4" width="12.21875" customWidth="1"/>
    <col min="5" max="5" width="11.44140625" customWidth="1"/>
    <col min="6" max="8" width="10.109375" bestFit="1" customWidth="1"/>
    <col min="9" max="13" width="9.109375" bestFit="1" customWidth="1"/>
    <col min="14" max="14" width="8.109375" customWidth="1"/>
    <col min="15" max="15" width="9.109375" customWidth="1"/>
    <col min="16" max="17" width="9.109375" bestFit="1" customWidth="1"/>
    <col min="19" max="19" width="9.109375" bestFit="1" customWidth="1"/>
    <col min="20" max="20" width="9.5546875" customWidth="1"/>
    <col min="23" max="24" width="3.44140625" hidden="1" customWidth="1"/>
    <col min="25" max="25" width="19" hidden="1" customWidth="1"/>
  </cols>
  <sheetData>
    <row r="1" spans="1:25" x14ac:dyDescent="0.3">
      <c r="A1" s="43" t="s">
        <v>10</v>
      </c>
      <c r="B1" s="43"/>
      <c r="C1" s="43"/>
      <c r="D1" s="43" t="s">
        <v>80</v>
      </c>
    </row>
    <row r="3" spans="1:25" x14ac:dyDescent="0.3">
      <c r="B3" s="24" t="s">
        <v>23</v>
      </c>
      <c r="C3" s="24" t="s">
        <v>0</v>
      </c>
      <c r="D3" s="21">
        <v>43800</v>
      </c>
      <c r="E3" s="21">
        <v>43807</v>
      </c>
      <c r="F3" s="21">
        <v>43814</v>
      </c>
      <c r="G3" s="21">
        <v>43821</v>
      </c>
      <c r="H3" s="21">
        <v>43828</v>
      </c>
      <c r="I3" s="21">
        <v>43835</v>
      </c>
      <c r="J3" s="21">
        <v>43842</v>
      </c>
      <c r="K3" s="21">
        <v>43849</v>
      </c>
      <c r="L3" s="21">
        <v>43856</v>
      </c>
      <c r="M3" s="21">
        <v>43863</v>
      </c>
      <c r="N3" s="21">
        <v>43870</v>
      </c>
      <c r="O3" s="21">
        <v>43877</v>
      </c>
      <c r="P3" s="21">
        <v>43884</v>
      </c>
      <c r="Q3" s="21">
        <v>43891</v>
      </c>
      <c r="R3" s="21">
        <v>43898</v>
      </c>
      <c r="S3" s="21">
        <v>43905</v>
      </c>
      <c r="T3" s="24"/>
    </row>
    <row r="4" spans="1:25" ht="43.2" x14ac:dyDescent="0.3">
      <c r="B4" s="25" t="s">
        <v>24</v>
      </c>
      <c r="C4" s="60"/>
      <c r="D4" s="22" t="s">
        <v>22</v>
      </c>
      <c r="E4" s="22" t="s">
        <v>16</v>
      </c>
      <c r="F4" s="22" t="s">
        <v>17</v>
      </c>
      <c r="G4" s="26" t="s">
        <v>26</v>
      </c>
      <c r="H4" s="22" t="s">
        <v>54</v>
      </c>
      <c r="I4" s="22" t="s">
        <v>13</v>
      </c>
      <c r="J4" s="61" t="s">
        <v>19</v>
      </c>
      <c r="K4" s="26" t="s">
        <v>27</v>
      </c>
      <c r="L4" s="61" t="s">
        <v>104</v>
      </c>
      <c r="M4" s="26" t="s">
        <v>21</v>
      </c>
      <c r="N4" s="26" t="s">
        <v>25</v>
      </c>
      <c r="O4" s="56" t="s">
        <v>33</v>
      </c>
      <c r="P4" s="26" t="s">
        <v>82</v>
      </c>
      <c r="Q4" s="22" t="s">
        <v>20</v>
      </c>
      <c r="R4" s="26" t="s">
        <v>18</v>
      </c>
      <c r="S4" s="26" t="s">
        <v>28</v>
      </c>
      <c r="T4" s="48" t="s">
        <v>55</v>
      </c>
      <c r="U4" s="56" t="s">
        <v>66</v>
      </c>
      <c r="W4" s="56" t="s">
        <v>108</v>
      </c>
      <c r="X4" s="56" t="s">
        <v>109</v>
      </c>
      <c r="Y4" s="56" t="s">
        <v>110</v>
      </c>
    </row>
    <row r="5" spans="1:25" x14ac:dyDescent="0.3">
      <c r="B5" s="2" t="s">
        <v>14</v>
      </c>
      <c r="C5" s="62">
        <v>9</v>
      </c>
      <c r="D5" s="2">
        <f>I46</f>
        <v>5</v>
      </c>
      <c r="E5" s="2">
        <f>I58</f>
        <v>1</v>
      </c>
      <c r="F5" s="2">
        <f t="shared" ref="F5:F10" si="0">I75</f>
        <v>-4</v>
      </c>
      <c r="G5" s="2">
        <f>I90</f>
        <v>1</v>
      </c>
      <c r="H5" s="2">
        <f>I109</f>
        <v>-11</v>
      </c>
      <c r="I5" s="2">
        <f t="shared" ref="I5:I10" si="1">I123</f>
        <v>-4</v>
      </c>
      <c r="J5" s="2"/>
      <c r="K5" s="2">
        <f>I157</f>
        <v>-7</v>
      </c>
      <c r="L5" s="2">
        <f>I176</f>
        <v>1</v>
      </c>
      <c r="M5" s="2">
        <f>I191</f>
        <v>-4</v>
      </c>
      <c r="N5" s="2">
        <f>I204</f>
        <v>-6</v>
      </c>
      <c r="O5" s="2">
        <f>I216</f>
        <v>-5</v>
      </c>
      <c r="P5" s="2">
        <f>I229</f>
        <v>-2</v>
      </c>
      <c r="Q5" s="2">
        <f>I240</f>
        <v>-3</v>
      </c>
      <c r="R5" s="2">
        <f>I259</f>
        <v>-6</v>
      </c>
      <c r="S5" s="2"/>
      <c r="T5" s="27">
        <f>SUM(LARGE(D5:S5,1))+SUM(LARGE(D5:S5,2))+SUM(LARGE(D5:S5,3))+SUM(LARGE(D5:S5,4))+SUM(LARGE(D5:S5,5))+SUM(LARGE(D5:S5,6))+SUM(LARGE(D5:S5,7))+SUM(LARGE(D5:S5,8))</f>
        <v>-5</v>
      </c>
      <c r="U5" s="9">
        <f>RANK(T5,($T$5:$T$10,$T$14:$T$17,$T$19,$T$11,$T$13,$T$24,$T$33))</f>
        <v>7</v>
      </c>
    </row>
    <row r="6" spans="1:25" x14ac:dyDescent="0.3">
      <c r="B6" s="2" t="s">
        <v>15</v>
      </c>
      <c r="C6" s="2">
        <v>5.3</v>
      </c>
      <c r="D6" s="2">
        <f t="shared" ref="D6:D10" si="2">I47</f>
        <v>-1</v>
      </c>
      <c r="E6" s="2">
        <f t="shared" ref="E6:E10" si="3">I59</f>
        <v>3</v>
      </c>
      <c r="F6" s="2">
        <f t="shared" si="0"/>
        <v>0</v>
      </c>
      <c r="G6" s="2">
        <f t="shared" ref="G6:G10" si="4">I91</f>
        <v>3</v>
      </c>
      <c r="H6" s="2">
        <f t="shared" ref="H6:H10" si="5">I110</f>
        <v>0</v>
      </c>
      <c r="I6" s="2">
        <f t="shared" si="1"/>
        <v>2</v>
      </c>
      <c r="J6" s="2">
        <f>I142</f>
        <v>2</v>
      </c>
      <c r="K6" s="2">
        <f t="shared" ref="K6:K10" si="6">I158</f>
        <v>-4</v>
      </c>
      <c r="L6" s="2">
        <f t="shared" ref="L6:L10" si="7">I177</f>
        <v>0</v>
      </c>
      <c r="M6" s="2">
        <f t="shared" ref="M6:M10" si="8">I192</f>
        <v>-2</v>
      </c>
      <c r="N6" s="2">
        <f t="shared" ref="N6:N10" si="9">I205</f>
        <v>-1</v>
      </c>
      <c r="O6" s="2">
        <f>I217</f>
        <v>2</v>
      </c>
      <c r="P6" s="2">
        <f>I230</f>
        <v>-10</v>
      </c>
      <c r="Q6" s="2">
        <f t="shared" ref="Q6:Q10" si="10">I241</f>
        <v>3</v>
      </c>
      <c r="R6" s="2">
        <f t="shared" ref="R6:R10" si="11">I260</f>
        <v>-15</v>
      </c>
      <c r="S6" s="2"/>
      <c r="T6" s="27">
        <f t="shared" ref="T6:T42" si="12">SUM(LARGE(D6:S6,1))+SUM(LARGE(D6:S6,2))+SUM(LARGE(D6:S6,3))+SUM(LARGE(D6:S6,4))+SUM(LARGE(D6:S6,5))+SUM(LARGE(D6:S6,6))+SUM(LARGE(D6:S6,7))+SUM(LARGE(D6:S6,8))</f>
        <v>15</v>
      </c>
      <c r="U6" s="9">
        <f>RANK(T6,($T$5:$T$10,$T$14:$T$17,$T$19,$T$11,$T$13,$T$24,$T$33))</f>
        <v>5</v>
      </c>
    </row>
    <row r="7" spans="1:25" x14ac:dyDescent="0.3">
      <c r="B7" s="2" t="s">
        <v>35</v>
      </c>
      <c r="C7" s="2">
        <v>3.8</v>
      </c>
      <c r="D7" s="2">
        <f t="shared" si="2"/>
        <v>-1</v>
      </c>
      <c r="E7" s="2">
        <f t="shared" si="3"/>
        <v>-3</v>
      </c>
      <c r="F7" s="2">
        <f t="shared" si="0"/>
        <v>-5</v>
      </c>
      <c r="G7" s="2">
        <f t="shared" si="4"/>
        <v>6</v>
      </c>
      <c r="H7" s="2">
        <f t="shared" si="5"/>
        <v>-2</v>
      </c>
      <c r="I7" s="2">
        <f t="shared" si="1"/>
        <v>-6</v>
      </c>
      <c r="J7" s="2">
        <f t="shared" ref="J7:J10" si="13">I143</f>
        <v>-4</v>
      </c>
      <c r="K7" s="2">
        <f t="shared" si="6"/>
        <v>-5</v>
      </c>
      <c r="L7" s="2">
        <f t="shared" si="7"/>
        <v>3</v>
      </c>
      <c r="M7" s="2">
        <f t="shared" si="8"/>
        <v>-7</v>
      </c>
      <c r="N7" s="2">
        <f t="shared" si="9"/>
        <v>-1</v>
      </c>
      <c r="O7" s="2"/>
      <c r="P7" s="2"/>
      <c r="Q7" s="2">
        <f t="shared" si="10"/>
        <v>1</v>
      </c>
      <c r="R7" s="2">
        <f t="shared" si="11"/>
        <v>-5</v>
      </c>
      <c r="S7" s="2"/>
      <c r="T7" s="27">
        <f t="shared" si="12"/>
        <v>-1</v>
      </c>
      <c r="U7" s="9">
        <f>RANK(T7,($T$5:$T$10,$T$14:$T$17,$T$19,$T$11,$T$13,$T$24,$T$33))</f>
        <v>6</v>
      </c>
    </row>
    <row r="8" spans="1:25" x14ac:dyDescent="0.3">
      <c r="B8" s="23" t="s">
        <v>36</v>
      </c>
      <c r="C8" s="2">
        <v>8.4</v>
      </c>
      <c r="D8" s="2">
        <f t="shared" si="2"/>
        <v>5</v>
      </c>
      <c r="E8" s="2">
        <f t="shared" si="3"/>
        <v>5</v>
      </c>
      <c r="F8" s="2">
        <f t="shared" si="0"/>
        <v>-10</v>
      </c>
      <c r="G8" s="2">
        <f t="shared" si="4"/>
        <v>1</v>
      </c>
      <c r="H8" s="2">
        <f t="shared" si="5"/>
        <v>-3</v>
      </c>
      <c r="I8" s="2">
        <f t="shared" si="1"/>
        <v>-3</v>
      </c>
      <c r="J8" s="2">
        <f t="shared" si="13"/>
        <v>4</v>
      </c>
      <c r="K8" s="2">
        <f t="shared" si="6"/>
        <v>-5</v>
      </c>
      <c r="L8" s="2">
        <f t="shared" si="7"/>
        <v>2</v>
      </c>
      <c r="M8" s="2">
        <f t="shared" si="8"/>
        <v>1</v>
      </c>
      <c r="N8" s="2">
        <f t="shared" si="9"/>
        <v>-1</v>
      </c>
      <c r="O8" s="2">
        <f>I218</f>
        <v>3</v>
      </c>
      <c r="P8" s="2">
        <f>I231</f>
        <v>-4</v>
      </c>
      <c r="Q8" s="2">
        <f t="shared" si="10"/>
        <v>0</v>
      </c>
      <c r="R8" s="2">
        <f t="shared" si="11"/>
        <v>-4</v>
      </c>
      <c r="S8" s="2">
        <f>I271</f>
        <v>-3</v>
      </c>
      <c r="T8" s="27">
        <f t="shared" si="12"/>
        <v>21</v>
      </c>
      <c r="U8" s="9">
        <f>RANK(T8,($T$5:$T$10,$T$14:$T$17,$T$19,$T$11,$T$13,$T$24,$T$33))</f>
        <v>1</v>
      </c>
      <c r="W8">
        <f>SUM(LARGE(D8:S8,1))+SUM(LARGE(D8:S8,2))+SUM(LARGE(D8:S8,3))+SUM(LARGE(D8:S8,4))+SUM(LARGE(D8:S8,5))+SUM(LARGE(D8:S8,6))+SUM(LARGE(D8:S8,7))+SUM(LARGE(D8:S8,8))+SUM(LARGE(D8:S8,9))</f>
        <v>20</v>
      </c>
      <c r="X8">
        <f>SUM(LARGE(D8:S8,1))+SUM(LARGE(D8:S8,2))+SUM(LARGE(D8:S8,3))+SUM(LARGE(D8:S8,4))+SUM(LARGE(D8:S8,5))+SUM(LARGE(D8:S8,6))+SUM(LARGE(D8:S8,7))+SUM(LARGE(D8:S8,8))+SUM(LARGE(D8:S8,9))+SUM(LARGE(D8:S8,10))</f>
        <v>17</v>
      </c>
      <c r="Y8">
        <f>AVERAGE(D8:S8)</f>
        <v>-0.75</v>
      </c>
    </row>
    <row r="9" spans="1:25" x14ac:dyDescent="0.3">
      <c r="B9" s="23" t="s">
        <v>37</v>
      </c>
      <c r="C9" s="63">
        <v>17.899999999999999</v>
      </c>
      <c r="D9" s="2">
        <f t="shared" si="2"/>
        <v>1</v>
      </c>
      <c r="E9" s="2">
        <f t="shared" si="3"/>
        <v>6</v>
      </c>
      <c r="F9" s="2">
        <f t="shared" si="0"/>
        <v>-2</v>
      </c>
      <c r="G9" s="2">
        <f t="shared" si="4"/>
        <v>5</v>
      </c>
      <c r="H9" s="2">
        <f t="shared" si="5"/>
        <v>3</v>
      </c>
      <c r="I9" s="2">
        <f t="shared" si="1"/>
        <v>-25</v>
      </c>
      <c r="J9" s="2">
        <f t="shared" si="13"/>
        <v>-3</v>
      </c>
      <c r="K9" s="2">
        <f t="shared" si="6"/>
        <v>2</v>
      </c>
      <c r="L9" s="2">
        <f t="shared" si="7"/>
        <v>5</v>
      </c>
      <c r="M9" s="2">
        <f t="shared" si="8"/>
        <v>0</v>
      </c>
      <c r="N9" s="2">
        <f t="shared" si="9"/>
        <v>-8</v>
      </c>
      <c r="O9" s="2">
        <f>I219</f>
        <v>-5</v>
      </c>
      <c r="P9" s="2">
        <f>I232</f>
        <v>-6</v>
      </c>
      <c r="Q9" s="2">
        <f t="shared" si="10"/>
        <v>-1</v>
      </c>
      <c r="R9" s="2">
        <f t="shared" si="11"/>
        <v>-4</v>
      </c>
      <c r="S9" s="2">
        <f>I272</f>
        <v>-3</v>
      </c>
      <c r="T9" s="27">
        <f t="shared" si="12"/>
        <v>21</v>
      </c>
      <c r="U9" s="9">
        <f>RANK(T9,($T$5:$T$10,$T$14:$T$17,$T$19,$T$11,$T$13,$T$24,$T$33))</f>
        <v>1</v>
      </c>
      <c r="W9">
        <f>SUM(LARGE(D9:S9,1))+SUM(LARGE(D9:S9,2))+SUM(LARGE(D9:S9,3))+SUM(LARGE(D9:S9,4))+SUM(LARGE(D9:S9,5))+SUM(LARGE(D9:S9,6))+SUM(LARGE(D9:S9,7))+SUM(LARGE(D9:S9,8))+SUM(LARGE(D9:S9,9))</f>
        <v>19</v>
      </c>
      <c r="X9">
        <f>SUM(LARGE(D9:S9,1))+SUM(LARGE(D9:S9,2))+SUM(LARGE(D9:S9,3))+SUM(LARGE(D9:S9,4))+SUM(LARGE(D9:S9,5))+SUM(LARGE(D9:S9,6))+SUM(LARGE(D9:S9,7))+SUM(LARGE(D9:S9,8))+SUM(LARGE(D9:S9,9))+SUM(LARGE(D9:S9,10))</f>
        <v>16</v>
      </c>
      <c r="Y9">
        <f>AVERAGE(D9:S9)</f>
        <v>-2.1875</v>
      </c>
    </row>
    <row r="10" spans="1:25" x14ac:dyDescent="0.3">
      <c r="B10" s="23" t="s">
        <v>8</v>
      </c>
      <c r="C10" s="2">
        <v>12.1</v>
      </c>
      <c r="D10" s="2">
        <f t="shared" si="2"/>
        <v>3</v>
      </c>
      <c r="E10" s="2">
        <f t="shared" si="3"/>
        <v>2</v>
      </c>
      <c r="F10" s="2">
        <f t="shared" si="0"/>
        <v>-7</v>
      </c>
      <c r="G10" s="2">
        <f t="shared" si="4"/>
        <v>-2</v>
      </c>
      <c r="H10" s="2">
        <f t="shared" si="5"/>
        <v>3</v>
      </c>
      <c r="I10" s="2">
        <f t="shared" si="1"/>
        <v>5</v>
      </c>
      <c r="J10" s="2">
        <f t="shared" si="13"/>
        <v>4</v>
      </c>
      <c r="K10" s="2">
        <f t="shared" si="6"/>
        <v>1</v>
      </c>
      <c r="L10" s="2">
        <f t="shared" si="7"/>
        <v>0</v>
      </c>
      <c r="M10" s="2">
        <f t="shared" si="8"/>
        <v>-4</v>
      </c>
      <c r="N10" s="2">
        <f t="shared" si="9"/>
        <v>3</v>
      </c>
      <c r="O10" s="2">
        <f>I220</f>
        <v>-9</v>
      </c>
      <c r="P10" s="2"/>
      <c r="Q10" s="2">
        <f t="shared" si="10"/>
        <v>-1</v>
      </c>
      <c r="R10" s="2">
        <f t="shared" si="11"/>
        <v>-2</v>
      </c>
      <c r="S10" s="2">
        <f>I273</f>
        <v>-9</v>
      </c>
      <c r="T10" s="27">
        <f t="shared" si="12"/>
        <v>21</v>
      </c>
      <c r="U10" s="9">
        <f>RANK(T10,($T$5:$T$10,$T$14:$T$17,$T$19,$T$11,$T$13,$T$24,$T$33))</f>
        <v>1</v>
      </c>
      <c r="W10">
        <f>SUM(LARGE(D10:S10,1))+SUM(LARGE(D10:S10,2))+SUM(LARGE(D10:S10,3))+SUM(LARGE(D10:S10,4))+SUM(LARGE(D10:S10,5))+SUM(LARGE(D10:S10,6))+SUM(LARGE(D10:S10,7))+SUM(LARGE(D10:S10,8))+SUM(LARGE(D10:S10,9))</f>
        <v>20</v>
      </c>
      <c r="X10">
        <f>SUM(LARGE(D10:S10,1))+SUM(LARGE(D10:S10,2))+SUM(LARGE(D10:S10,3))+SUM(LARGE(D10:S10,4))+SUM(LARGE(D10:S10,5))+SUM(LARGE(D10:S10,6))+SUM(LARGE(D10:S10,7))+SUM(LARGE(D10:S10,8))+SUM(LARGE(D10:S10,9))+SUM(LARGE(D10:S10,10))</f>
        <v>18</v>
      </c>
      <c r="Y10">
        <f>AVERAGE(D10:S10)</f>
        <v>-0.8666666666666667</v>
      </c>
    </row>
    <row r="11" spans="1:25" x14ac:dyDescent="0.3">
      <c r="B11" s="2" t="s">
        <v>12</v>
      </c>
      <c r="C11" s="64">
        <v>17</v>
      </c>
      <c r="D11" s="2"/>
      <c r="E11" s="2">
        <f>I69</f>
        <v>3</v>
      </c>
      <c r="F11" s="2">
        <f>I82</f>
        <v>-8</v>
      </c>
      <c r="G11" s="2">
        <f>I97</f>
        <v>-9</v>
      </c>
      <c r="H11" s="2"/>
      <c r="I11" s="2">
        <f>I136</f>
        <v>-4</v>
      </c>
      <c r="J11" s="2">
        <f>I153</f>
        <v>-9</v>
      </c>
      <c r="K11" s="2">
        <f>I169</f>
        <v>-11</v>
      </c>
      <c r="L11" s="2">
        <f>I186</f>
        <v>-5</v>
      </c>
      <c r="M11" s="2"/>
      <c r="N11" s="2">
        <f>I215</f>
        <v>-8</v>
      </c>
      <c r="O11" s="2"/>
      <c r="P11" s="2"/>
      <c r="Q11" s="2">
        <f>I254</f>
        <v>-8</v>
      </c>
      <c r="R11" s="23"/>
      <c r="S11" s="2">
        <f>I279</f>
        <v>-4</v>
      </c>
      <c r="T11" s="27">
        <f t="shared" si="12"/>
        <v>-43</v>
      </c>
      <c r="U11" s="9">
        <f>RANK(T11,($T$5:$T$10,$T$14:$T$17,$T$19,$T$11,$T$13,$T$24,$T$33))</f>
        <v>13</v>
      </c>
    </row>
    <row r="12" spans="1:25" x14ac:dyDescent="0.3">
      <c r="B12" s="23" t="s">
        <v>40</v>
      </c>
      <c r="C12" s="23">
        <v>13.4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3"/>
      <c r="S12" s="2">
        <f>I280</f>
        <v>-7</v>
      </c>
      <c r="T12" s="27" t="e">
        <f t="shared" si="12"/>
        <v>#NUM!</v>
      </c>
      <c r="U12" s="9"/>
    </row>
    <row r="13" spans="1:25" x14ac:dyDescent="0.3">
      <c r="B13" s="23" t="s">
        <v>41</v>
      </c>
      <c r="C13" s="23">
        <v>8.6</v>
      </c>
      <c r="D13" s="2">
        <f t="shared" ref="D13:D18" si="14">I52</f>
        <v>5</v>
      </c>
      <c r="E13" s="2">
        <f>I64</f>
        <v>0</v>
      </c>
      <c r="F13" s="2"/>
      <c r="G13" s="2">
        <f>I102</f>
        <v>5</v>
      </c>
      <c r="H13" s="2">
        <f>I116</f>
        <v>-3</v>
      </c>
      <c r="I13" s="2">
        <f>I130</f>
        <v>-2</v>
      </c>
      <c r="J13" s="2"/>
      <c r="K13" s="2">
        <f>I172</f>
        <v>1</v>
      </c>
      <c r="L13" s="2"/>
      <c r="M13" s="2">
        <f>I203</f>
        <v>5</v>
      </c>
      <c r="N13" s="2">
        <f>I213</f>
        <v>3</v>
      </c>
      <c r="O13" s="2"/>
      <c r="P13" s="2"/>
      <c r="Q13" s="2">
        <f>I252</f>
        <v>-1</v>
      </c>
      <c r="R13" s="23"/>
      <c r="S13" s="2"/>
      <c r="T13" s="27">
        <f t="shared" si="12"/>
        <v>16</v>
      </c>
      <c r="U13" s="9">
        <f>RANK(T13,($T$5:$T$10,$T$14:$T$17,$T$19,$T$11,$T$13,$T$24,$T$33))</f>
        <v>4</v>
      </c>
    </row>
    <row r="14" spans="1:25" x14ac:dyDescent="0.3">
      <c r="A14" t="s">
        <v>95</v>
      </c>
      <c r="B14" s="23" t="s">
        <v>60</v>
      </c>
      <c r="C14" s="23">
        <v>12.2</v>
      </c>
      <c r="D14" s="2">
        <f t="shared" si="14"/>
        <v>-10</v>
      </c>
      <c r="E14" s="2">
        <f t="shared" ref="E14:E17" si="15">I65</f>
        <v>-7</v>
      </c>
      <c r="F14" s="2"/>
      <c r="G14" s="2">
        <f>I103</f>
        <v>-14</v>
      </c>
      <c r="H14" s="2">
        <f>I117</f>
        <v>-12</v>
      </c>
      <c r="I14" s="2">
        <f>I131</f>
        <v>-2</v>
      </c>
      <c r="J14" s="2">
        <f>I148</f>
        <v>-7</v>
      </c>
      <c r="K14" s="2">
        <f>I164</f>
        <v>-10</v>
      </c>
      <c r="L14" s="2">
        <f>I183</f>
        <v>-1</v>
      </c>
      <c r="M14" s="2">
        <f>I198</f>
        <v>-15</v>
      </c>
      <c r="N14" s="2"/>
      <c r="O14" s="2">
        <f>I228</f>
        <v>2</v>
      </c>
      <c r="P14" s="2">
        <f>I237</f>
        <v>1</v>
      </c>
      <c r="Q14" s="2">
        <f>I250</f>
        <v>-2</v>
      </c>
      <c r="R14" s="23">
        <f>I269</f>
        <v>-3</v>
      </c>
      <c r="S14" s="2">
        <f>I278</f>
        <v>-8</v>
      </c>
      <c r="T14" s="27">
        <f t="shared" si="12"/>
        <v>-19</v>
      </c>
      <c r="U14" s="9">
        <f>RANK(T14,($T$5:$T$10,$T$14:$T$17,$T$19,$T$11,$T$13,$T$24,$T$33))</f>
        <v>9</v>
      </c>
    </row>
    <row r="15" spans="1:25" x14ac:dyDescent="0.3">
      <c r="B15" s="23" t="s">
        <v>83</v>
      </c>
      <c r="C15" s="23">
        <v>16.8</v>
      </c>
      <c r="D15" s="2">
        <f t="shared" si="14"/>
        <v>-10</v>
      </c>
      <c r="E15" s="2">
        <f t="shared" si="15"/>
        <v>-12</v>
      </c>
      <c r="F15" s="2"/>
      <c r="G15" s="2">
        <f>I104</f>
        <v>-8</v>
      </c>
      <c r="H15" s="2">
        <f>I118</f>
        <v>-16</v>
      </c>
      <c r="I15" s="2">
        <f>I132</f>
        <v>-4</v>
      </c>
      <c r="J15" s="2">
        <f>I149</f>
        <v>-4</v>
      </c>
      <c r="K15" s="2">
        <f>I165</f>
        <v>-21</v>
      </c>
      <c r="L15" s="2">
        <f>I184</f>
        <v>0</v>
      </c>
      <c r="M15" s="2">
        <f>I199</f>
        <v>-3</v>
      </c>
      <c r="N15" s="2">
        <f>I210</f>
        <v>0</v>
      </c>
      <c r="O15" s="2">
        <f>I221</f>
        <v>-3</v>
      </c>
      <c r="P15" s="2">
        <f>I233</f>
        <v>5</v>
      </c>
      <c r="Q15" s="2">
        <f>I246</f>
        <v>-10</v>
      </c>
      <c r="R15" s="2">
        <f>I265</f>
        <v>-3</v>
      </c>
      <c r="S15" s="2">
        <f>I274</f>
        <v>-8</v>
      </c>
      <c r="T15" s="27">
        <f t="shared" si="12"/>
        <v>-12</v>
      </c>
      <c r="U15" s="9">
        <f>RANK(T15,($T$5:$T$10,$T$14:$T$17,$T$19,$T$11,$T$13,$T$24,$T$33))</f>
        <v>8</v>
      </c>
    </row>
    <row r="16" spans="1:25" x14ac:dyDescent="0.3">
      <c r="B16" s="23" t="s">
        <v>43</v>
      </c>
      <c r="C16" s="23">
        <v>21.1</v>
      </c>
      <c r="D16" s="2">
        <f t="shared" si="14"/>
        <v>-19</v>
      </c>
      <c r="E16" s="2">
        <f t="shared" si="15"/>
        <v>-20</v>
      </c>
      <c r="F16" s="2"/>
      <c r="G16" s="2">
        <f>I105</f>
        <v>-5</v>
      </c>
      <c r="H16" s="2">
        <f>I119</f>
        <v>-14</v>
      </c>
      <c r="I16" s="2">
        <f>I133</f>
        <v>-20</v>
      </c>
      <c r="J16" s="2">
        <f>I150</f>
        <v>-5</v>
      </c>
      <c r="K16" s="2">
        <f>I166</f>
        <v>-15</v>
      </c>
      <c r="L16" s="2"/>
      <c r="M16" s="2"/>
      <c r="N16" s="2">
        <f>I214</f>
        <v>-6</v>
      </c>
      <c r="O16" s="2">
        <f>I224</f>
        <v>-9</v>
      </c>
      <c r="P16" s="2">
        <f>I235</f>
        <v>-8</v>
      </c>
      <c r="Q16" s="2">
        <f>I248</f>
        <v>3</v>
      </c>
      <c r="R16" s="2">
        <f>I267</f>
        <v>-4</v>
      </c>
      <c r="S16" s="2">
        <f>I276</f>
        <v>-7</v>
      </c>
      <c r="T16" s="27">
        <f t="shared" si="12"/>
        <v>-41</v>
      </c>
      <c r="U16" s="9">
        <f>RANK(T16,($T$5:$T$10,$T$14:$T$17,$T$19,$T$11,$T$13,$T$24,$T$33))</f>
        <v>12</v>
      </c>
    </row>
    <row r="17" spans="1:21" x14ac:dyDescent="0.3">
      <c r="B17" s="2" t="s">
        <v>30</v>
      </c>
      <c r="C17" s="64">
        <v>13</v>
      </c>
      <c r="D17" s="2">
        <f t="shared" si="14"/>
        <v>-8</v>
      </c>
      <c r="E17" s="2">
        <f t="shared" si="15"/>
        <v>-10</v>
      </c>
      <c r="F17" s="2">
        <f>I81</f>
        <v>-6</v>
      </c>
      <c r="G17" s="2">
        <f>I96</f>
        <v>-8</v>
      </c>
      <c r="H17" s="2"/>
      <c r="I17" s="2">
        <f>I140</f>
        <v>-8</v>
      </c>
      <c r="J17" s="2">
        <f>I154</f>
        <v>-4</v>
      </c>
      <c r="K17" s="2"/>
      <c r="L17" s="2">
        <f>I190</f>
        <v>4</v>
      </c>
      <c r="M17" s="2"/>
      <c r="N17" s="2"/>
      <c r="O17" s="2">
        <f>I227</f>
        <v>-4</v>
      </c>
      <c r="P17" s="2">
        <f>I236</f>
        <v>2</v>
      </c>
      <c r="Q17" s="2">
        <f>I249</f>
        <v>-2</v>
      </c>
      <c r="R17" s="2">
        <f>I268</f>
        <v>-2</v>
      </c>
      <c r="S17" s="2">
        <f>I277</f>
        <v>-8</v>
      </c>
      <c r="T17" s="27">
        <f t="shared" si="12"/>
        <v>-20</v>
      </c>
      <c r="U17" s="9">
        <f>RANK(T17,($T$5:$T$10,$T$14:$T$17,$T$19,$T$11,$T$13,$T$24,$T$33))</f>
        <v>10</v>
      </c>
    </row>
    <row r="18" spans="1:21" x14ac:dyDescent="0.3">
      <c r="A18" s="9"/>
      <c r="B18" s="23" t="s">
        <v>57</v>
      </c>
      <c r="C18" s="63">
        <v>43</v>
      </c>
      <c r="D18" s="2">
        <f t="shared" si="14"/>
        <v>-68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7" t="e">
        <f t="shared" si="12"/>
        <v>#NUM!</v>
      </c>
      <c r="U18" s="9"/>
    </row>
    <row r="19" spans="1:21" x14ac:dyDescent="0.3">
      <c r="B19" s="2" t="s">
        <v>87</v>
      </c>
      <c r="C19" s="2">
        <v>10.7</v>
      </c>
      <c r="D19" s="2"/>
      <c r="E19" s="2">
        <f>I70</f>
        <v>-7</v>
      </c>
      <c r="F19" s="2">
        <f>I83</f>
        <v>-6</v>
      </c>
      <c r="G19" s="2">
        <f>I98</f>
        <v>-5</v>
      </c>
      <c r="H19" s="2">
        <f>I115</f>
        <v>-6</v>
      </c>
      <c r="I19" s="2">
        <f>I129</f>
        <v>-12</v>
      </c>
      <c r="J19" s="72">
        <f>I147</f>
        <v>-11</v>
      </c>
      <c r="K19" s="2">
        <f>I163</f>
        <v>-5</v>
      </c>
      <c r="L19" s="2">
        <f>I182</f>
        <v>-2</v>
      </c>
      <c r="M19" s="2">
        <f>I197</f>
        <v>-9</v>
      </c>
      <c r="N19" s="2"/>
      <c r="O19" s="2">
        <f>I226</f>
        <v>-20</v>
      </c>
      <c r="P19" s="2"/>
      <c r="Q19" s="2">
        <f>I256</f>
        <v>-7</v>
      </c>
      <c r="R19" s="2"/>
      <c r="S19" s="2"/>
      <c r="T19" s="27">
        <f t="shared" si="12"/>
        <v>-47</v>
      </c>
      <c r="U19" s="9">
        <f>RANK(T19,($T$5:$T$10,$T$14:$T$17,$T$19,$T$11,$T$13,$T$24,$T$33))</f>
        <v>14</v>
      </c>
    </row>
    <row r="20" spans="1:21" x14ac:dyDescent="0.3">
      <c r="B20" s="2" t="s">
        <v>44</v>
      </c>
      <c r="C20" s="28">
        <v>22.8</v>
      </c>
      <c r="D20" s="2"/>
      <c r="E20" s="2">
        <f t="shared" ref="E20:E23" si="16">I71</f>
        <v>-41</v>
      </c>
      <c r="F20" s="2"/>
      <c r="G20" s="2"/>
      <c r="H20" s="2"/>
      <c r="I20" s="2"/>
      <c r="J20" s="2"/>
      <c r="K20" s="2"/>
      <c r="L20" s="50"/>
      <c r="M20" s="2"/>
      <c r="N20" s="2"/>
      <c r="O20" s="2"/>
      <c r="P20" s="2"/>
      <c r="Q20" s="2"/>
      <c r="R20" s="2"/>
      <c r="S20" s="2"/>
      <c r="T20" s="27" t="e">
        <f t="shared" si="12"/>
        <v>#NUM!</v>
      </c>
      <c r="U20" s="9"/>
    </row>
    <row r="21" spans="1:21" x14ac:dyDescent="0.3">
      <c r="B21" s="23" t="s">
        <v>70</v>
      </c>
      <c r="C21" s="23">
        <v>20.8</v>
      </c>
      <c r="D21" s="2"/>
      <c r="E21" s="2">
        <f t="shared" si="16"/>
        <v>-10</v>
      </c>
      <c r="F21" s="2"/>
      <c r="G21" s="2"/>
      <c r="H21" s="2"/>
      <c r="I21" s="2">
        <f>I135</f>
        <v>-12</v>
      </c>
      <c r="J21" s="2">
        <f>I152</f>
        <v>-18</v>
      </c>
      <c r="K21" s="2">
        <f>I168</f>
        <v>-18</v>
      </c>
      <c r="L21" s="50"/>
      <c r="M21" s="2"/>
      <c r="N21" s="2"/>
      <c r="O21" s="2"/>
      <c r="P21" s="2"/>
      <c r="Q21" s="2"/>
      <c r="R21" s="2"/>
      <c r="S21" s="2"/>
      <c r="T21" s="27" t="e">
        <f t="shared" si="12"/>
        <v>#NUM!</v>
      </c>
      <c r="U21" s="9"/>
    </row>
    <row r="22" spans="1:21" x14ac:dyDescent="0.3">
      <c r="B22" s="23" t="s">
        <v>85</v>
      </c>
      <c r="C22" s="23">
        <v>9.9</v>
      </c>
      <c r="D22" s="2"/>
      <c r="E22" s="2">
        <f t="shared" si="16"/>
        <v>-4</v>
      </c>
      <c r="F22" s="2">
        <f>I84</f>
        <v>-22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7" t="e">
        <f t="shared" si="12"/>
        <v>#NUM!</v>
      </c>
      <c r="U22" s="9"/>
    </row>
    <row r="23" spans="1:21" x14ac:dyDescent="0.3">
      <c r="B23" s="2" t="s">
        <v>52</v>
      </c>
      <c r="C23" s="23">
        <v>10.6</v>
      </c>
      <c r="D23" s="2"/>
      <c r="E23" s="2">
        <f t="shared" si="16"/>
        <v>-10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7" t="e">
        <f t="shared" si="12"/>
        <v>#NUM!</v>
      </c>
      <c r="U23" s="9"/>
    </row>
    <row r="24" spans="1:21" x14ac:dyDescent="0.3">
      <c r="B24" s="2" t="s">
        <v>86</v>
      </c>
      <c r="C24" s="2">
        <v>6.2</v>
      </c>
      <c r="D24" s="2"/>
      <c r="E24" s="2"/>
      <c r="F24" s="2">
        <f>I85</f>
        <v>-12</v>
      </c>
      <c r="G24" s="2"/>
      <c r="H24" s="2">
        <f>I120</f>
        <v>-9</v>
      </c>
      <c r="I24" s="2"/>
      <c r="J24" s="2">
        <f>I155</f>
        <v>-10</v>
      </c>
      <c r="K24" s="2">
        <f>I170</f>
        <v>-4</v>
      </c>
      <c r="L24" s="2">
        <f>I187</f>
        <v>4</v>
      </c>
      <c r="M24" s="2">
        <f>I201</f>
        <v>0</v>
      </c>
      <c r="N24" s="2"/>
      <c r="O24" s="2">
        <f>I225</f>
        <v>2</v>
      </c>
      <c r="P24" s="2"/>
      <c r="Q24" s="2">
        <f>I257</f>
        <v>-5</v>
      </c>
      <c r="R24" s="2"/>
      <c r="S24" s="2"/>
      <c r="T24" s="27">
        <f t="shared" ref="T24" si="17">SUM(LARGE(D24:S24,1))+SUM(LARGE(D24:S24,2))+SUM(LARGE(D24:S24,3))+SUM(LARGE(D24:S24,4))+SUM(LARGE(D24:S24,5))+SUM(LARGE(D24:S24,6))+SUM(LARGE(D24:S24,7))+SUM(LARGE(D24:S24,8))</f>
        <v>-34</v>
      </c>
      <c r="U24" s="9">
        <f>RANK(T24,($T$5:$T$10,$T$14:$T$17,$T$19,$T$11,$T$13,$T$24,$T$33))</f>
        <v>11</v>
      </c>
    </row>
    <row r="25" spans="1:21" x14ac:dyDescent="0.3">
      <c r="B25" s="2" t="s">
        <v>88</v>
      </c>
      <c r="C25" s="2">
        <v>11.7</v>
      </c>
      <c r="D25" s="2"/>
      <c r="E25" s="2"/>
      <c r="F25" s="2">
        <f>I88</f>
        <v>-17</v>
      </c>
      <c r="G25" s="2">
        <f>I101</f>
        <v>-2</v>
      </c>
      <c r="H25" s="2"/>
      <c r="I25" s="2"/>
      <c r="J25" s="2"/>
      <c r="K25" s="2"/>
      <c r="L25" s="2"/>
      <c r="M25" s="2"/>
      <c r="N25" s="2"/>
      <c r="O25" s="2"/>
      <c r="P25" s="2"/>
      <c r="Q25" s="2">
        <f>I253</f>
        <v>-14</v>
      </c>
      <c r="R25" s="2"/>
      <c r="S25" s="2"/>
      <c r="T25" s="27" t="e">
        <f t="shared" ref="T25:T31" si="18">SUM(LARGE(D25:S25,1))+SUM(LARGE(D25:S25,2))+SUM(LARGE(D25:S25,3))+SUM(LARGE(D25:S25,4))+SUM(LARGE(D25:S25,5))+SUM(LARGE(D25:S25,6))+SUM(LARGE(D25:S25,7))+SUM(LARGE(D25:S25,8))</f>
        <v>#NUM!</v>
      </c>
      <c r="U25" s="9"/>
    </row>
    <row r="26" spans="1:21" x14ac:dyDescent="0.3">
      <c r="B26" s="2" t="s">
        <v>63</v>
      </c>
      <c r="C26" s="2">
        <v>6.1</v>
      </c>
      <c r="D26" s="2"/>
      <c r="E26" s="2"/>
      <c r="F26" s="2">
        <f>I89</f>
        <v>-1</v>
      </c>
      <c r="G26" s="2"/>
      <c r="H26" s="2"/>
      <c r="I26" s="2">
        <f>I137</f>
        <v>-6</v>
      </c>
      <c r="J26" s="2"/>
      <c r="K26" s="2"/>
      <c r="L26" s="2"/>
      <c r="M26" s="2"/>
      <c r="N26" s="2"/>
      <c r="O26" s="2"/>
      <c r="P26" s="2"/>
      <c r="Q26" s="2"/>
      <c r="R26" s="2"/>
      <c r="S26" s="2"/>
      <c r="T26" s="27" t="e">
        <f t="shared" si="18"/>
        <v>#NUM!</v>
      </c>
      <c r="U26" s="9"/>
    </row>
    <row r="27" spans="1:21" x14ac:dyDescent="0.3">
      <c r="B27" s="2" t="s">
        <v>89</v>
      </c>
      <c r="C27" s="2">
        <v>18.100000000000001</v>
      </c>
      <c r="D27" s="2"/>
      <c r="E27" s="2"/>
      <c r="F27" s="2">
        <f>I87</f>
        <v>-19</v>
      </c>
      <c r="G27" s="2">
        <f>I100</f>
        <v>-5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7" t="e">
        <f t="shared" si="18"/>
        <v>#NUM!</v>
      </c>
      <c r="U27" s="9"/>
    </row>
    <row r="28" spans="1:21" x14ac:dyDescent="0.3">
      <c r="B28" s="2" t="s">
        <v>90</v>
      </c>
      <c r="C28" s="2">
        <v>15</v>
      </c>
      <c r="D28" s="2"/>
      <c r="E28" s="2"/>
      <c r="F28" s="2">
        <f>I86</f>
        <v>-11</v>
      </c>
      <c r="G28" s="2">
        <f>I99</f>
        <v>-7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7" t="e">
        <f t="shared" si="18"/>
        <v>#NUM!</v>
      </c>
      <c r="U28" s="9"/>
    </row>
    <row r="29" spans="1:21" x14ac:dyDescent="0.3">
      <c r="B29" s="2" t="s">
        <v>91</v>
      </c>
      <c r="C29" s="2">
        <v>47</v>
      </c>
      <c r="D29" s="2"/>
      <c r="E29" s="2"/>
      <c r="F29" s="2"/>
      <c r="G29" s="2">
        <f>I106</f>
        <v>-23</v>
      </c>
      <c r="H29" s="2"/>
      <c r="I29" s="50"/>
      <c r="J29" s="2"/>
      <c r="K29" s="2"/>
      <c r="L29" s="2"/>
      <c r="M29" s="2">
        <f>I202</f>
        <v>-23</v>
      </c>
      <c r="N29" s="2">
        <f>I212</f>
        <v>-4</v>
      </c>
      <c r="O29" s="2">
        <f>I223</f>
        <v>-15</v>
      </c>
      <c r="P29" s="2"/>
      <c r="Q29" s="2"/>
      <c r="R29" s="2"/>
      <c r="S29" s="2"/>
      <c r="T29" s="27" t="e">
        <f t="shared" si="18"/>
        <v>#NUM!</v>
      </c>
      <c r="U29" s="9"/>
    </row>
    <row r="30" spans="1:21" x14ac:dyDescent="0.3">
      <c r="B30" s="2" t="s">
        <v>93</v>
      </c>
      <c r="C30" s="2">
        <v>10.8</v>
      </c>
      <c r="D30" s="2"/>
      <c r="E30" s="2"/>
      <c r="F30" s="2"/>
      <c r="G30" s="2">
        <f>I107</f>
        <v>-3</v>
      </c>
      <c r="H30" s="2"/>
      <c r="I30" s="2"/>
      <c r="J30" s="2"/>
      <c r="K30" s="2">
        <f>I173</f>
        <v>-13</v>
      </c>
      <c r="L30" s="2">
        <f>I189</f>
        <v>-1</v>
      </c>
      <c r="M30" s="2"/>
      <c r="N30" s="2"/>
      <c r="O30" s="2"/>
      <c r="P30" s="2"/>
      <c r="Q30" s="2">
        <f>I255</f>
        <v>-5</v>
      </c>
      <c r="R30" s="2"/>
      <c r="S30" s="2"/>
      <c r="T30" s="27" t="e">
        <f t="shared" si="18"/>
        <v>#NUM!</v>
      </c>
      <c r="U30" s="9"/>
    </row>
    <row r="31" spans="1:21" x14ac:dyDescent="0.3">
      <c r="B31" s="2" t="s">
        <v>94</v>
      </c>
      <c r="C31" s="2">
        <v>-0.7</v>
      </c>
      <c r="D31" s="2"/>
      <c r="E31" s="2"/>
      <c r="F31" s="2"/>
      <c r="G31" s="2">
        <f>I108</f>
        <v>-1</v>
      </c>
      <c r="H31" s="2"/>
      <c r="I31" s="2"/>
      <c r="J31" s="2"/>
      <c r="K31" s="2"/>
      <c r="L31" s="50"/>
      <c r="M31" s="2"/>
      <c r="N31" s="2"/>
      <c r="O31" s="2"/>
      <c r="P31" s="2"/>
      <c r="Q31" s="2"/>
      <c r="R31" s="2"/>
      <c r="S31" s="2"/>
      <c r="T31" s="27" t="e">
        <f t="shared" si="18"/>
        <v>#NUM!</v>
      </c>
      <c r="U31" s="9"/>
    </row>
    <row r="32" spans="1:21" x14ac:dyDescent="0.3">
      <c r="B32" s="2" t="s">
        <v>62</v>
      </c>
      <c r="C32" s="2">
        <v>10.8</v>
      </c>
      <c r="D32" s="2"/>
      <c r="E32" s="2"/>
      <c r="F32" s="2"/>
      <c r="G32" s="2"/>
      <c r="H32" s="2">
        <f>I121</f>
        <v>-6</v>
      </c>
      <c r="I32" s="2">
        <f>I134</f>
        <v>-27</v>
      </c>
      <c r="J32" s="2"/>
      <c r="K32" s="2"/>
      <c r="L32" s="50"/>
      <c r="M32" s="2"/>
      <c r="N32" s="2"/>
      <c r="O32" s="2"/>
      <c r="P32" s="2"/>
      <c r="Q32" s="2"/>
      <c r="R32" s="2"/>
      <c r="S32" s="2"/>
      <c r="T32" s="27" t="e">
        <f t="shared" ref="T32:T33" si="19">SUM(LARGE(D32:S32,1))+SUM(LARGE(D32:S32,2))+SUM(LARGE(D32:S32,3))+SUM(LARGE(D32:S32,4))+SUM(LARGE(D32:S32,5))+SUM(LARGE(D32:S32,6))+SUM(LARGE(D32:S32,7))+SUM(LARGE(D32:S32,8))</f>
        <v>#NUM!</v>
      </c>
      <c r="U32" s="9"/>
    </row>
    <row r="33" spans="1:21" x14ac:dyDescent="0.3">
      <c r="B33" s="2" t="s">
        <v>96</v>
      </c>
      <c r="C33" s="2">
        <v>24.4</v>
      </c>
      <c r="D33" s="2"/>
      <c r="E33" s="2"/>
      <c r="F33" s="2"/>
      <c r="G33" s="2"/>
      <c r="H33" s="2">
        <f>I122</f>
        <v>-25</v>
      </c>
      <c r="I33" s="2"/>
      <c r="J33" s="2">
        <f>I151</f>
        <v>-17</v>
      </c>
      <c r="K33" s="2">
        <f>I167</f>
        <v>-22</v>
      </c>
      <c r="L33" s="2">
        <f>I185</f>
        <v>-8</v>
      </c>
      <c r="M33" s="2">
        <f>I200</f>
        <v>-11</v>
      </c>
      <c r="N33" s="2">
        <f>I211</f>
        <v>-18</v>
      </c>
      <c r="O33" s="2">
        <f>I222</f>
        <v>-18</v>
      </c>
      <c r="P33" s="2">
        <f>I234</f>
        <v>-13</v>
      </c>
      <c r="Q33" s="2">
        <f>I247</f>
        <v>-20</v>
      </c>
      <c r="R33" s="2">
        <f>I266</f>
        <v>-16</v>
      </c>
      <c r="S33" s="2">
        <f>I275</f>
        <v>-14</v>
      </c>
      <c r="T33" s="27">
        <f t="shared" si="19"/>
        <v>-115</v>
      </c>
      <c r="U33" s="9">
        <f>RANK(T33,($T$5:$T$10,$T$14:$T$17,$T$19,$T$11,$T$13,$T$24,$T$33))</f>
        <v>15</v>
      </c>
    </row>
    <row r="34" spans="1:21" x14ac:dyDescent="0.3">
      <c r="B34" s="23" t="s">
        <v>98</v>
      </c>
      <c r="C34" s="23">
        <v>11.5</v>
      </c>
      <c r="D34" s="2"/>
      <c r="E34" s="2"/>
      <c r="F34" s="2"/>
      <c r="G34" s="2"/>
      <c r="H34" s="2"/>
      <c r="I34" s="2">
        <f>I138</f>
        <v>-9</v>
      </c>
      <c r="J34" s="2"/>
      <c r="K34" s="2"/>
      <c r="L34" s="2"/>
      <c r="M34" s="2"/>
      <c r="N34" s="2"/>
      <c r="O34" s="2"/>
      <c r="P34" s="2"/>
      <c r="Q34" s="2"/>
      <c r="R34" s="2"/>
      <c r="S34" s="2"/>
      <c r="T34" s="27" t="e">
        <f t="shared" ref="T34" si="20">SUM(LARGE(D34:S34,1))+SUM(LARGE(D34:S34,2))+SUM(LARGE(D34:S34,3))+SUM(LARGE(D34:S34,4))+SUM(LARGE(D34:S34,5))+SUM(LARGE(D34:S34,6))+SUM(LARGE(D34:S34,7))+SUM(LARGE(D34:S34,8))</f>
        <v>#NUM!</v>
      </c>
      <c r="U34" s="9"/>
    </row>
    <row r="35" spans="1:21" x14ac:dyDescent="0.3">
      <c r="B35" s="23" t="s">
        <v>99</v>
      </c>
      <c r="C35" s="23">
        <v>32</v>
      </c>
      <c r="D35" s="2"/>
      <c r="E35" s="2"/>
      <c r="F35" s="2"/>
      <c r="G35" s="2"/>
      <c r="H35" s="2"/>
      <c r="I35" s="2">
        <f>I141</f>
        <v>-18</v>
      </c>
      <c r="J35" s="2"/>
      <c r="K35" s="2"/>
      <c r="L35" s="2"/>
      <c r="M35" s="2"/>
      <c r="N35" s="2"/>
      <c r="O35" s="2"/>
      <c r="P35" s="2"/>
      <c r="Q35" s="2"/>
      <c r="R35" s="2"/>
      <c r="S35" s="2"/>
      <c r="T35" s="27" t="e">
        <f t="shared" ref="T35" si="21">SUM(LARGE(D35:S35,1))+SUM(LARGE(D35:S35,2))+SUM(LARGE(D35:S35,3))+SUM(LARGE(D35:S35,4))+SUM(LARGE(D35:S35,5))+SUM(LARGE(D35:S35,6))+SUM(LARGE(D35:S35,7))+SUM(LARGE(D35:S35,8))</f>
        <v>#NUM!</v>
      </c>
      <c r="U35" s="9"/>
    </row>
    <row r="36" spans="1:21" x14ac:dyDescent="0.3">
      <c r="B36" s="23" t="s">
        <v>100</v>
      </c>
      <c r="C36" s="23">
        <v>8.9</v>
      </c>
      <c r="D36" s="2"/>
      <c r="E36" s="2"/>
      <c r="F36" s="2"/>
      <c r="G36" s="2"/>
      <c r="H36" s="2"/>
      <c r="I36" s="2">
        <f>I139</f>
        <v>-13</v>
      </c>
      <c r="J36" s="2"/>
      <c r="K36" s="2"/>
      <c r="L36" s="2"/>
      <c r="M36" s="2"/>
      <c r="N36" s="2"/>
      <c r="O36" s="2"/>
      <c r="P36" s="2"/>
      <c r="Q36" s="2"/>
      <c r="R36" s="2"/>
      <c r="S36" s="2"/>
      <c r="T36" s="27" t="e">
        <f t="shared" ref="T36" si="22">SUM(LARGE(D36:S36,1))+SUM(LARGE(D36:S36,2))+SUM(LARGE(D36:S36,3))+SUM(LARGE(D36:S36,4))+SUM(LARGE(D36:S36,5))+SUM(LARGE(D36:S36,6))+SUM(LARGE(D36:S36,7))+SUM(LARGE(D36:S36,8))</f>
        <v>#NUM!</v>
      </c>
      <c r="U36" s="9"/>
    </row>
    <row r="37" spans="1:21" x14ac:dyDescent="0.3">
      <c r="B37" s="23" t="s">
        <v>101</v>
      </c>
      <c r="C37" s="23">
        <v>9.9</v>
      </c>
      <c r="D37" s="2"/>
      <c r="E37" s="2"/>
      <c r="F37" s="2"/>
      <c r="G37" s="2"/>
      <c r="H37" s="2"/>
      <c r="I37" s="2"/>
      <c r="J37" s="2">
        <f>I156</f>
        <v>-13</v>
      </c>
      <c r="K37" s="2">
        <f>I171</f>
        <v>-10</v>
      </c>
      <c r="L37" s="2">
        <f>I188</f>
        <v>-4</v>
      </c>
      <c r="M37" s="2"/>
      <c r="N37" s="2"/>
      <c r="O37" s="2"/>
      <c r="P37" s="2"/>
      <c r="Q37" s="2"/>
      <c r="R37" s="2"/>
      <c r="S37" s="2"/>
      <c r="T37" s="27" t="e">
        <f t="shared" ref="T37" si="23">SUM(LARGE(D37:S37,1))+SUM(LARGE(D37:S37,2))+SUM(LARGE(D37:S37,3))+SUM(LARGE(D37:S37,4))+SUM(LARGE(D37:S37,5))+SUM(LARGE(D37:S37,6))+SUM(LARGE(D37:S37,7))+SUM(LARGE(D37:S37,8))</f>
        <v>#NUM!</v>
      </c>
      <c r="U37" s="9"/>
    </row>
    <row r="38" spans="1:21" x14ac:dyDescent="0.3">
      <c r="B38" s="23" t="s">
        <v>102</v>
      </c>
      <c r="C38" s="23">
        <v>10.4</v>
      </c>
      <c r="D38" s="2"/>
      <c r="E38" s="2"/>
      <c r="F38" s="2"/>
      <c r="G38" s="2"/>
      <c r="H38" s="2"/>
      <c r="I38" s="2"/>
      <c r="J38" s="2"/>
      <c r="K38" s="2">
        <f>I174</f>
        <v>-21</v>
      </c>
      <c r="L38" s="2"/>
      <c r="M38" s="2"/>
      <c r="N38" s="2"/>
      <c r="O38" s="2"/>
      <c r="P38" s="2"/>
      <c r="Q38" s="2"/>
      <c r="R38" s="2"/>
      <c r="S38" s="2"/>
      <c r="T38" s="27" t="e">
        <f t="shared" ref="T38" si="24">SUM(LARGE(D38:S38,1))+SUM(LARGE(D38:S38,2))+SUM(LARGE(D38:S38,3))+SUM(LARGE(D38:S38,4))+SUM(LARGE(D38:S38,5))+SUM(LARGE(D38:S38,6))+SUM(LARGE(D38:S38,7))+SUM(LARGE(D38:S38,8))</f>
        <v>#NUM!</v>
      </c>
      <c r="U38" s="9"/>
    </row>
    <row r="39" spans="1:21" x14ac:dyDescent="0.3">
      <c r="B39" s="23" t="s">
        <v>103</v>
      </c>
      <c r="C39" s="23">
        <v>17.600000000000001</v>
      </c>
      <c r="D39" s="2"/>
      <c r="E39" s="2"/>
      <c r="F39" s="2"/>
      <c r="G39" s="2"/>
      <c r="H39" s="2"/>
      <c r="I39" s="2"/>
      <c r="J39" s="2"/>
      <c r="K39" s="2">
        <f>I175</f>
        <v>-17</v>
      </c>
      <c r="L39" s="2"/>
      <c r="M39" s="2"/>
      <c r="N39" s="2"/>
      <c r="O39" s="2"/>
      <c r="P39" s="2"/>
      <c r="Q39" s="2"/>
      <c r="R39" s="2"/>
      <c r="S39" s="2"/>
      <c r="T39" s="27" t="e">
        <f t="shared" ref="T39:T40" si="25">SUM(LARGE(D39:S39,1))+SUM(LARGE(D39:S39,2))+SUM(LARGE(D39:S39,3))+SUM(LARGE(D39:S39,4))+SUM(LARGE(D39:S39,5))+SUM(LARGE(D39:S39,6))+SUM(LARGE(D39:S39,7))+SUM(LARGE(D39:S39,8))</f>
        <v>#NUM!</v>
      </c>
      <c r="U39" s="9"/>
    </row>
    <row r="40" spans="1:21" x14ac:dyDescent="0.3">
      <c r="B40" s="23" t="s">
        <v>105</v>
      </c>
      <c r="C40" s="23">
        <v>15.5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>
        <f>I238</f>
        <v>-12</v>
      </c>
      <c r="Q40" s="2">
        <f>I251</f>
        <v>-12</v>
      </c>
      <c r="R40" s="2">
        <f>I270</f>
        <v>-18</v>
      </c>
      <c r="S40" s="2"/>
      <c r="T40" s="27" t="e">
        <f t="shared" si="25"/>
        <v>#NUM!</v>
      </c>
      <c r="U40" s="9"/>
    </row>
    <row r="41" spans="1:21" x14ac:dyDescent="0.3">
      <c r="B41" s="23" t="s">
        <v>106</v>
      </c>
      <c r="C41" s="23">
        <v>11.4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>
        <f>I258</f>
        <v>-3</v>
      </c>
      <c r="R41" s="2"/>
      <c r="S41" s="2"/>
      <c r="T41" s="27" t="e">
        <f t="shared" ref="T41" si="26">SUM(LARGE(D41:S41,1))+SUM(LARGE(D41:S41,2))+SUM(LARGE(D41:S41,3))+SUM(LARGE(D41:S41,4))+SUM(LARGE(D41:S41,5))+SUM(LARGE(D41:S41,6))+SUM(LARGE(D41:S41,7))+SUM(LARGE(D41:S41,8))</f>
        <v>#NUM!</v>
      </c>
      <c r="U41" s="9"/>
    </row>
    <row r="42" spans="1:21" x14ac:dyDescent="0.3">
      <c r="B42" s="23" t="s">
        <v>59</v>
      </c>
      <c r="C42" s="23">
        <v>4.0999999999999996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>
        <f>I239</f>
        <v>2</v>
      </c>
      <c r="Q42" s="2"/>
      <c r="R42" s="2"/>
      <c r="S42" s="2"/>
      <c r="T42" s="27" t="e">
        <f t="shared" si="12"/>
        <v>#NUM!</v>
      </c>
      <c r="U42" s="9"/>
    </row>
    <row r="43" spans="1:21" x14ac:dyDescent="0.3">
      <c r="B43" s="29"/>
      <c r="C43" s="29"/>
      <c r="P43" s="9"/>
      <c r="Q43" s="9"/>
      <c r="R43" s="9"/>
      <c r="S43" s="9"/>
      <c r="T43" s="9"/>
      <c r="U43" s="9"/>
    </row>
    <row r="44" spans="1:21" x14ac:dyDescent="0.3">
      <c r="A44" t="s">
        <v>11</v>
      </c>
      <c r="P44" s="9"/>
      <c r="Q44" s="9"/>
      <c r="R44" s="9"/>
      <c r="S44" s="9"/>
      <c r="T44" s="9"/>
      <c r="U44" s="9"/>
    </row>
    <row r="45" spans="1:21" x14ac:dyDescent="0.3">
      <c r="B45" s="2" t="s">
        <v>6</v>
      </c>
      <c r="C45" s="2" t="s">
        <v>9</v>
      </c>
      <c r="D45" s="2" t="s">
        <v>7</v>
      </c>
      <c r="E45" s="2" t="s">
        <v>0</v>
      </c>
      <c r="F45" s="2" t="s">
        <v>2</v>
      </c>
      <c r="G45" s="2" t="s">
        <v>1</v>
      </c>
      <c r="H45" s="2" t="s">
        <v>3</v>
      </c>
      <c r="I45" s="2" t="s">
        <v>4</v>
      </c>
      <c r="J45" s="2" t="s">
        <v>5</v>
      </c>
    </row>
    <row r="46" spans="1:21" x14ac:dyDescent="0.3">
      <c r="B46" s="37" t="s">
        <v>14</v>
      </c>
      <c r="C46" s="42">
        <v>43800</v>
      </c>
      <c r="D46" s="42" t="s">
        <v>22</v>
      </c>
      <c r="E46" s="9">
        <f t="shared" ref="E46:E51" si="27">ROUND(C5/2,1)</f>
        <v>4.5</v>
      </c>
      <c r="F46" s="38">
        <v>72</v>
      </c>
      <c r="G46" s="38">
        <v>72</v>
      </c>
      <c r="H46" s="38">
        <f t="shared" ref="H46:H114" si="28">F46-ROUND(E46,0)</f>
        <v>67</v>
      </c>
      <c r="I46" s="38">
        <f t="shared" ref="I46:I114" si="29">G46-H46</f>
        <v>5</v>
      </c>
      <c r="J46" s="65">
        <f>IF(I46&gt;0, E46-I46*0.2, IF(I46&lt;-3, E46+0.1, E46))</f>
        <v>3.5</v>
      </c>
    </row>
    <row r="47" spans="1:21" x14ac:dyDescent="0.3">
      <c r="B47" s="28" t="s">
        <v>15</v>
      </c>
      <c r="C47" s="8">
        <v>43800</v>
      </c>
      <c r="D47" s="8" t="s">
        <v>22</v>
      </c>
      <c r="E47" s="9">
        <f t="shared" si="27"/>
        <v>2.7</v>
      </c>
      <c r="F47" s="9">
        <v>76</v>
      </c>
      <c r="G47" s="9">
        <v>72</v>
      </c>
      <c r="H47" s="9">
        <f t="shared" si="28"/>
        <v>73</v>
      </c>
      <c r="I47" s="9">
        <f t="shared" si="29"/>
        <v>-1</v>
      </c>
      <c r="J47" s="47">
        <f t="shared" ref="J47:J123" si="30">IF(I47&gt;0, E47-I47*0.2, IF(I47&lt;-3, E47+0.1, E47))</f>
        <v>2.7</v>
      </c>
    </row>
    <row r="48" spans="1:21" x14ac:dyDescent="0.3">
      <c r="B48" s="28" t="s">
        <v>35</v>
      </c>
      <c r="C48" s="8">
        <v>43800</v>
      </c>
      <c r="D48" s="8" t="s">
        <v>22</v>
      </c>
      <c r="E48" s="9">
        <f t="shared" si="27"/>
        <v>1.9</v>
      </c>
      <c r="F48" s="9">
        <v>75</v>
      </c>
      <c r="G48" s="9">
        <v>72</v>
      </c>
      <c r="H48" s="9">
        <f t="shared" si="28"/>
        <v>73</v>
      </c>
      <c r="I48" s="9">
        <f t="shared" si="29"/>
        <v>-1</v>
      </c>
      <c r="J48" s="47">
        <f t="shared" si="30"/>
        <v>1.9</v>
      </c>
    </row>
    <row r="49" spans="2:12" outlineLevel="1" x14ac:dyDescent="0.3">
      <c r="B49" s="28" t="s">
        <v>36</v>
      </c>
      <c r="C49" s="8">
        <v>43800</v>
      </c>
      <c r="D49" s="8" t="s">
        <v>22</v>
      </c>
      <c r="E49" s="9">
        <f t="shared" si="27"/>
        <v>4.2</v>
      </c>
      <c r="F49" s="29">
        <v>71</v>
      </c>
      <c r="G49" s="9">
        <v>72</v>
      </c>
      <c r="H49" s="9">
        <f t="shared" si="28"/>
        <v>67</v>
      </c>
      <c r="I49" s="9">
        <f t="shared" si="29"/>
        <v>5</v>
      </c>
      <c r="J49" s="47">
        <f t="shared" si="30"/>
        <v>3.2</v>
      </c>
    </row>
    <row r="50" spans="2:12" outlineLevel="1" x14ac:dyDescent="0.3">
      <c r="B50" s="28" t="s">
        <v>37</v>
      </c>
      <c r="C50" s="8">
        <v>43800</v>
      </c>
      <c r="D50" s="8" t="s">
        <v>22</v>
      </c>
      <c r="E50" s="44">
        <f t="shared" si="27"/>
        <v>9</v>
      </c>
      <c r="F50" s="29">
        <v>80</v>
      </c>
      <c r="G50" s="9">
        <v>72</v>
      </c>
      <c r="H50" s="9">
        <f t="shared" si="28"/>
        <v>71</v>
      </c>
      <c r="I50" s="9">
        <f t="shared" si="29"/>
        <v>1</v>
      </c>
      <c r="J50" s="47">
        <f t="shared" si="30"/>
        <v>8.8000000000000007</v>
      </c>
    </row>
    <row r="51" spans="2:12" outlineLevel="1" x14ac:dyDescent="0.3">
      <c r="B51" s="28" t="s">
        <v>8</v>
      </c>
      <c r="C51" s="8">
        <v>43800</v>
      </c>
      <c r="D51" s="8" t="s">
        <v>22</v>
      </c>
      <c r="E51" s="9">
        <f t="shared" si="27"/>
        <v>6.1</v>
      </c>
      <c r="F51" s="29">
        <v>75</v>
      </c>
      <c r="G51" s="9">
        <v>72</v>
      </c>
      <c r="H51" s="9">
        <f t="shared" si="28"/>
        <v>69</v>
      </c>
      <c r="I51" s="9">
        <f t="shared" si="29"/>
        <v>3</v>
      </c>
      <c r="J51" s="47">
        <f t="shared" si="30"/>
        <v>5.5</v>
      </c>
    </row>
    <row r="52" spans="2:12" outlineLevel="1" x14ac:dyDescent="0.3">
      <c r="B52" s="28" t="s">
        <v>41</v>
      </c>
      <c r="C52" s="8">
        <v>43800</v>
      </c>
      <c r="D52" s="8" t="s">
        <v>22</v>
      </c>
      <c r="E52" s="9">
        <f>ROUND(C13/2,1)</f>
        <v>4.3</v>
      </c>
      <c r="F52" s="9">
        <v>71</v>
      </c>
      <c r="G52" s="9">
        <v>72</v>
      </c>
      <c r="H52" s="9">
        <f t="shared" si="28"/>
        <v>67</v>
      </c>
      <c r="I52" s="9">
        <f t="shared" si="29"/>
        <v>5</v>
      </c>
      <c r="J52" s="47">
        <f t="shared" si="30"/>
        <v>3.3</v>
      </c>
    </row>
    <row r="53" spans="2:12" outlineLevel="1" x14ac:dyDescent="0.3">
      <c r="B53" s="28" t="s">
        <v>60</v>
      </c>
      <c r="C53" s="8">
        <v>43800</v>
      </c>
      <c r="D53" s="8" t="s">
        <v>22</v>
      </c>
      <c r="E53" s="9">
        <f>ROUND(C14/2,1)</f>
        <v>6.1</v>
      </c>
      <c r="F53" s="29">
        <v>88</v>
      </c>
      <c r="G53" s="9">
        <v>72</v>
      </c>
      <c r="H53" s="9">
        <f t="shared" si="28"/>
        <v>82</v>
      </c>
      <c r="I53" s="9">
        <f t="shared" si="29"/>
        <v>-10</v>
      </c>
      <c r="J53" s="47">
        <f t="shared" si="30"/>
        <v>6.1999999999999993</v>
      </c>
    </row>
    <row r="54" spans="2:12" outlineLevel="1" x14ac:dyDescent="0.3">
      <c r="B54" s="28" t="s">
        <v>83</v>
      </c>
      <c r="C54" s="8">
        <v>43800</v>
      </c>
      <c r="D54" s="8" t="s">
        <v>22</v>
      </c>
      <c r="E54" s="9">
        <f>ROUND(C15/2,1)</f>
        <v>8.4</v>
      </c>
      <c r="F54" s="9">
        <v>90</v>
      </c>
      <c r="G54" s="9">
        <v>72</v>
      </c>
      <c r="H54" s="9">
        <f t="shared" si="28"/>
        <v>82</v>
      </c>
      <c r="I54" s="9">
        <f t="shared" si="29"/>
        <v>-10</v>
      </c>
      <c r="J54" s="47">
        <f t="shared" si="30"/>
        <v>8.5</v>
      </c>
    </row>
    <row r="55" spans="2:12" outlineLevel="1" x14ac:dyDescent="0.3">
      <c r="B55" s="28" t="s">
        <v>43</v>
      </c>
      <c r="C55" s="8">
        <v>43800</v>
      </c>
      <c r="D55" s="8" t="s">
        <v>22</v>
      </c>
      <c r="E55" s="9">
        <f>ROUND(C16/2,1)</f>
        <v>10.6</v>
      </c>
      <c r="F55" s="29">
        <v>102</v>
      </c>
      <c r="G55" s="9">
        <v>72</v>
      </c>
      <c r="H55" s="9">
        <f t="shared" si="28"/>
        <v>91</v>
      </c>
      <c r="I55" s="9">
        <f t="shared" si="29"/>
        <v>-19</v>
      </c>
      <c r="J55" s="47">
        <f t="shared" si="30"/>
        <v>10.7</v>
      </c>
    </row>
    <row r="56" spans="2:12" outlineLevel="1" x14ac:dyDescent="0.3">
      <c r="B56" s="28" t="s">
        <v>30</v>
      </c>
      <c r="C56" s="8">
        <v>43800</v>
      </c>
      <c r="D56" s="8" t="s">
        <v>22</v>
      </c>
      <c r="E56" s="9">
        <f>ROUND(C17/2,1)</f>
        <v>6.5</v>
      </c>
      <c r="F56" s="29">
        <v>87</v>
      </c>
      <c r="G56" s="9">
        <v>72</v>
      </c>
      <c r="H56" s="9">
        <f t="shared" si="28"/>
        <v>80</v>
      </c>
      <c r="I56" s="9">
        <f t="shared" si="29"/>
        <v>-8</v>
      </c>
      <c r="J56" s="47">
        <f t="shared" si="30"/>
        <v>6.6</v>
      </c>
    </row>
    <row r="57" spans="2:12" outlineLevel="1" x14ac:dyDescent="0.3">
      <c r="B57" s="31" t="s">
        <v>57</v>
      </c>
      <c r="C57" s="32">
        <v>43800</v>
      </c>
      <c r="D57" s="32" t="s">
        <v>22</v>
      </c>
      <c r="E57" s="44">
        <f>18</f>
        <v>18</v>
      </c>
      <c r="F57" s="34">
        <v>158</v>
      </c>
      <c r="G57" s="34">
        <v>72</v>
      </c>
      <c r="H57" s="34">
        <f t="shared" si="28"/>
        <v>140</v>
      </c>
      <c r="I57" s="34">
        <f t="shared" si="29"/>
        <v>-68</v>
      </c>
      <c r="J57" s="66">
        <v>18</v>
      </c>
      <c r="L57" t="s">
        <v>84</v>
      </c>
    </row>
    <row r="58" spans="2:12" outlineLevel="1" x14ac:dyDescent="0.3">
      <c r="B58" s="3" t="s">
        <v>14</v>
      </c>
      <c r="C58" s="42">
        <f>E3</f>
        <v>43807</v>
      </c>
      <c r="D58" s="16" t="s">
        <v>16</v>
      </c>
      <c r="E58" s="38">
        <f>J46</f>
        <v>3.5</v>
      </c>
      <c r="F58" s="38">
        <v>75</v>
      </c>
      <c r="G58" s="38">
        <v>72</v>
      </c>
      <c r="H58" s="38">
        <f t="shared" si="28"/>
        <v>71</v>
      </c>
      <c r="I58" s="38">
        <f t="shared" si="29"/>
        <v>1</v>
      </c>
      <c r="J58" s="65">
        <f t="shared" si="30"/>
        <v>3.3</v>
      </c>
    </row>
    <row r="59" spans="2:12" outlineLevel="1" x14ac:dyDescent="0.3">
      <c r="B59" s="7" t="s">
        <v>15</v>
      </c>
      <c r="C59" s="8">
        <v>43807</v>
      </c>
      <c r="D59" s="15" t="s">
        <v>16</v>
      </c>
      <c r="E59" s="9">
        <f>J47</f>
        <v>2.7</v>
      </c>
      <c r="F59" s="29">
        <v>72</v>
      </c>
      <c r="G59" s="9">
        <v>72</v>
      </c>
      <c r="H59" s="9">
        <f t="shared" si="28"/>
        <v>69</v>
      </c>
      <c r="I59" s="9">
        <f t="shared" si="29"/>
        <v>3</v>
      </c>
      <c r="J59" s="47">
        <f t="shared" si="30"/>
        <v>2.1</v>
      </c>
    </row>
    <row r="60" spans="2:12" outlineLevel="1" x14ac:dyDescent="0.3">
      <c r="B60" s="7" t="s">
        <v>35</v>
      </c>
      <c r="C60" s="8">
        <v>43807</v>
      </c>
      <c r="D60" s="15" t="s">
        <v>16</v>
      </c>
      <c r="E60" s="9">
        <f t="shared" ref="E60:E68" si="31">J48</f>
        <v>1.9</v>
      </c>
      <c r="F60" s="29">
        <v>77</v>
      </c>
      <c r="G60" s="9">
        <v>72</v>
      </c>
      <c r="H60" s="9">
        <f t="shared" si="28"/>
        <v>75</v>
      </c>
      <c r="I60" s="9">
        <f t="shared" si="29"/>
        <v>-3</v>
      </c>
      <c r="J60" s="47">
        <f t="shared" si="30"/>
        <v>1.9</v>
      </c>
    </row>
    <row r="61" spans="2:12" outlineLevel="1" x14ac:dyDescent="0.3">
      <c r="B61" s="7" t="s">
        <v>36</v>
      </c>
      <c r="C61" s="8">
        <v>43807</v>
      </c>
      <c r="D61" s="15" t="s">
        <v>16</v>
      </c>
      <c r="E61" s="9">
        <f t="shared" si="31"/>
        <v>3.2</v>
      </c>
      <c r="F61" s="29">
        <v>70</v>
      </c>
      <c r="G61" s="9">
        <v>72</v>
      </c>
      <c r="H61" s="9">
        <f t="shared" si="28"/>
        <v>67</v>
      </c>
      <c r="I61" s="9">
        <f t="shared" si="29"/>
        <v>5</v>
      </c>
      <c r="J61" s="47">
        <f t="shared" si="30"/>
        <v>2.2000000000000002</v>
      </c>
    </row>
    <row r="62" spans="2:12" outlineLevel="1" x14ac:dyDescent="0.3">
      <c r="B62" s="7" t="s">
        <v>37</v>
      </c>
      <c r="C62" s="8">
        <v>43807</v>
      </c>
      <c r="D62" s="15" t="s">
        <v>16</v>
      </c>
      <c r="E62" s="9">
        <f t="shared" si="31"/>
        <v>8.8000000000000007</v>
      </c>
      <c r="F62" s="29">
        <v>75</v>
      </c>
      <c r="G62" s="9">
        <v>72</v>
      </c>
      <c r="H62" s="9">
        <f t="shared" si="28"/>
        <v>66</v>
      </c>
      <c r="I62" s="9">
        <f t="shared" si="29"/>
        <v>6</v>
      </c>
      <c r="J62" s="47">
        <f t="shared" si="30"/>
        <v>7.6000000000000005</v>
      </c>
    </row>
    <row r="63" spans="2:12" outlineLevel="1" x14ac:dyDescent="0.3">
      <c r="B63" s="7" t="s">
        <v>8</v>
      </c>
      <c r="C63" s="8">
        <v>43807</v>
      </c>
      <c r="D63" s="15" t="s">
        <v>16</v>
      </c>
      <c r="E63" s="9">
        <f t="shared" si="31"/>
        <v>5.5</v>
      </c>
      <c r="F63" s="29">
        <v>76</v>
      </c>
      <c r="G63" s="9">
        <v>72</v>
      </c>
      <c r="H63" s="9">
        <f t="shared" si="28"/>
        <v>70</v>
      </c>
      <c r="I63" s="9">
        <f t="shared" si="29"/>
        <v>2</v>
      </c>
      <c r="J63" s="47">
        <f t="shared" si="30"/>
        <v>5.0999999999999996</v>
      </c>
    </row>
    <row r="64" spans="2:12" outlineLevel="1" x14ac:dyDescent="0.3">
      <c r="B64" s="7" t="s">
        <v>41</v>
      </c>
      <c r="C64" s="8">
        <v>43807</v>
      </c>
      <c r="D64" s="15" t="s">
        <v>16</v>
      </c>
      <c r="E64" s="9">
        <f t="shared" si="31"/>
        <v>3.3</v>
      </c>
      <c r="F64" s="29">
        <v>75</v>
      </c>
      <c r="G64" s="9">
        <v>72</v>
      </c>
      <c r="H64" s="9">
        <f t="shared" si="28"/>
        <v>72</v>
      </c>
      <c r="I64" s="9">
        <f t="shared" si="29"/>
        <v>0</v>
      </c>
      <c r="J64" s="47">
        <f t="shared" si="30"/>
        <v>3.3</v>
      </c>
    </row>
    <row r="65" spans="2:11" outlineLevel="1" x14ac:dyDescent="0.3">
      <c r="B65" s="7" t="s">
        <v>60</v>
      </c>
      <c r="C65" s="8">
        <v>43807</v>
      </c>
      <c r="D65" s="15" t="s">
        <v>16</v>
      </c>
      <c r="E65" s="9">
        <f t="shared" si="31"/>
        <v>6.1999999999999993</v>
      </c>
      <c r="F65" s="29">
        <v>85</v>
      </c>
      <c r="G65" s="9">
        <v>72</v>
      </c>
      <c r="H65" s="9">
        <f t="shared" si="28"/>
        <v>79</v>
      </c>
      <c r="I65" s="9">
        <f t="shared" si="29"/>
        <v>-7</v>
      </c>
      <c r="J65" s="47">
        <f t="shared" si="30"/>
        <v>6.2999999999999989</v>
      </c>
    </row>
    <row r="66" spans="2:11" outlineLevel="1" x14ac:dyDescent="0.3">
      <c r="B66" s="7" t="s">
        <v>83</v>
      </c>
      <c r="C66" s="8">
        <v>43807</v>
      </c>
      <c r="D66" s="15" t="s">
        <v>16</v>
      </c>
      <c r="E66" s="9">
        <f t="shared" si="31"/>
        <v>8.5</v>
      </c>
      <c r="F66" s="29">
        <v>93</v>
      </c>
      <c r="G66" s="9">
        <v>72</v>
      </c>
      <c r="H66" s="9">
        <f t="shared" si="28"/>
        <v>84</v>
      </c>
      <c r="I66" s="9">
        <f t="shared" si="29"/>
        <v>-12</v>
      </c>
      <c r="J66" s="47">
        <f t="shared" si="30"/>
        <v>8.6</v>
      </c>
    </row>
    <row r="67" spans="2:11" outlineLevel="1" x14ac:dyDescent="0.3">
      <c r="B67" s="7" t="s">
        <v>43</v>
      </c>
      <c r="C67" s="8">
        <v>43807</v>
      </c>
      <c r="D67" s="15" t="s">
        <v>16</v>
      </c>
      <c r="E67" s="9">
        <f t="shared" si="31"/>
        <v>10.7</v>
      </c>
      <c r="F67" s="29">
        <v>103</v>
      </c>
      <c r="G67" s="9">
        <v>72</v>
      </c>
      <c r="H67" s="9">
        <f t="shared" si="28"/>
        <v>92</v>
      </c>
      <c r="I67" s="9">
        <f t="shared" si="29"/>
        <v>-20</v>
      </c>
      <c r="J67" s="47">
        <f t="shared" si="30"/>
        <v>10.799999999999999</v>
      </c>
    </row>
    <row r="68" spans="2:11" outlineLevel="1" x14ac:dyDescent="0.3">
      <c r="B68" s="7" t="s">
        <v>30</v>
      </c>
      <c r="C68" s="8">
        <v>43807</v>
      </c>
      <c r="D68" s="15" t="s">
        <v>16</v>
      </c>
      <c r="E68" s="9">
        <f t="shared" si="31"/>
        <v>6.6</v>
      </c>
      <c r="F68" s="29">
        <v>89</v>
      </c>
      <c r="G68" s="9">
        <v>72</v>
      </c>
      <c r="H68" s="9">
        <f t="shared" si="28"/>
        <v>82</v>
      </c>
      <c r="I68" s="9">
        <f t="shared" si="29"/>
        <v>-10</v>
      </c>
      <c r="J68" s="47">
        <f t="shared" si="30"/>
        <v>6.6999999999999993</v>
      </c>
    </row>
    <row r="69" spans="2:11" outlineLevel="1" x14ac:dyDescent="0.3">
      <c r="B69" s="7" t="s">
        <v>12</v>
      </c>
      <c r="C69" s="8">
        <v>43807</v>
      </c>
      <c r="D69" s="15" t="s">
        <v>16</v>
      </c>
      <c r="E69" s="9">
        <f>ROUND(C11/2,1)</f>
        <v>8.5</v>
      </c>
      <c r="F69" s="29">
        <v>78</v>
      </c>
      <c r="G69" s="9">
        <v>72</v>
      </c>
      <c r="H69" s="9">
        <f t="shared" ref="H69:H74" si="32">F69-ROUND(E69,0)</f>
        <v>69</v>
      </c>
      <c r="I69" s="9">
        <f t="shared" ref="I69:I74" si="33">G69-H69</f>
        <v>3</v>
      </c>
      <c r="J69" s="47">
        <f t="shared" ref="J69:J74" si="34">IF(I69&gt;0, E69-I69*0.2, IF(I69&lt;-3, E69+0.1, E69))</f>
        <v>7.9</v>
      </c>
    </row>
    <row r="70" spans="2:11" outlineLevel="1" x14ac:dyDescent="0.3">
      <c r="B70" s="7" t="str">
        <f>B19</f>
        <v>Filip Jiří st.</v>
      </c>
      <c r="C70" s="8">
        <v>43807</v>
      </c>
      <c r="D70" s="15" t="s">
        <v>16</v>
      </c>
      <c r="E70" s="9">
        <f>ROUND(C19/2,1)</f>
        <v>5.4</v>
      </c>
      <c r="F70" s="29">
        <v>84</v>
      </c>
      <c r="G70" s="9">
        <v>72</v>
      </c>
      <c r="H70" s="9">
        <f t="shared" si="32"/>
        <v>79</v>
      </c>
      <c r="I70" s="9">
        <f t="shared" si="33"/>
        <v>-7</v>
      </c>
      <c r="J70" s="47">
        <f t="shared" si="34"/>
        <v>5.5</v>
      </c>
    </row>
    <row r="71" spans="2:11" outlineLevel="1" x14ac:dyDescent="0.3">
      <c r="B71" s="7" t="s">
        <v>44</v>
      </c>
      <c r="C71" s="8">
        <v>43807</v>
      </c>
      <c r="D71" s="15" t="s">
        <v>16</v>
      </c>
      <c r="E71" s="9">
        <f>ROUND(C20/2,1)</f>
        <v>11.4</v>
      </c>
      <c r="F71" s="29">
        <v>124</v>
      </c>
      <c r="G71" s="9">
        <v>72</v>
      </c>
      <c r="H71" s="9">
        <f t="shared" si="32"/>
        <v>113</v>
      </c>
      <c r="I71" s="9">
        <f t="shared" si="33"/>
        <v>-41</v>
      </c>
      <c r="J71" s="47">
        <f t="shared" si="34"/>
        <v>11.5</v>
      </c>
    </row>
    <row r="72" spans="2:11" outlineLevel="1" x14ac:dyDescent="0.3">
      <c r="B72" s="7" t="s">
        <v>70</v>
      </c>
      <c r="C72" s="8">
        <v>43807</v>
      </c>
      <c r="D72" s="15" t="s">
        <v>16</v>
      </c>
      <c r="E72" s="9">
        <f>ROUND(C21/2,1)</f>
        <v>10.4</v>
      </c>
      <c r="F72" s="29">
        <v>92</v>
      </c>
      <c r="G72" s="9">
        <v>72</v>
      </c>
      <c r="H72" s="9">
        <f t="shared" si="32"/>
        <v>82</v>
      </c>
      <c r="I72" s="9">
        <f t="shared" si="33"/>
        <v>-10</v>
      </c>
      <c r="J72" s="47">
        <f t="shared" si="34"/>
        <v>10.5</v>
      </c>
    </row>
    <row r="73" spans="2:11" outlineLevel="1" x14ac:dyDescent="0.3">
      <c r="B73" s="7" t="s">
        <v>85</v>
      </c>
      <c r="C73" s="8">
        <v>43807</v>
      </c>
      <c r="D73" s="15" t="s">
        <v>16</v>
      </c>
      <c r="E73" s="44">
        <f>ROUND(C22/2,1)</f>
        <v>5</v>
      </c>
      <c r="F73" s="29">
        <v>81</v>
      </c>
      <c r="G73" s="9">
        <v>72</v>
      </c>
      <c r="H73" s="9">
        <f t="shared" si="32"/>
        <v>76</v>
      </c>
      <c r="I73" s="9">
        <f t="shared" si="33"/>
        <v>-4</v>
      </c>
      <c r="J73" s="47">
        <f t="shared" si="34"/>
        <v>5.0999999999999996</v>
      </c>
    </row>
    <row r="74" spans="2:11" outlineLevel="1" x14ac:dyDescent="0.3">
      <c r="B74" s="7" t="s">
        <v>52</v>
      </c>
      <c r="C74" s="8">
        <v>43807</v>
      </c>
      <c r="D74" s="15" t="s">
        <v>16</v>
      </c>
      <c r="E74" s="44">
        <f>ROUND(C23/2,1)</f>
        <v>5.3</v>
      </c>
      <c r="F74" s="29">
        <v>87</v>
      </c>
      <c r="G74" s="9">
        <v>72</v>
      </c>
      <c r="H74" s="9">
        <f t="shared" si="32"/>
        <v>82</v>
      </c>
      <c r="I74" s="9">
        <f t="shared" si="33"/>
        <v>-10</v>
      </c>
      <c r="J74" s="47">
        <f t="shared" si="34"/>
        <v>5.3999999999999995</v>
      </c>
    </row>
    <row r="75" spans="2:11" outlineLevel="1" x14ac:dyDescent="0.3">
      <c r="B75" s="3" t="s">
        <v>14</v>
      </c>
      <c r="C75" s="42">
        <f>F3</f>
        <v>43814</v>
      </c>
      <c r="D75" s="16" t="s">
        <v>17</v>
      </c>
      <c r="E75" s="38">
        <f>J58</f>
        <v>3.3</v>
      </c>
      <c r="F75" s="18">
        <v>79</v>
      </c>
      <c r="G75" s="38">
        <v>72</v>
      </c>
      <c r="H75" s="38">
        <f t="shared" si="28"/>
        <v>76</v>
      </c>
      <c r="I75" s="38">
        <f t="shared" si="29"/>
        <v>-4</v>
      </c>
      <c r="J75" s="65">
        <f t="shared" si="30"/>
        <v>3.4</v>
      </c>
      <c r="K75" s="9"/>
    </row>
    <row r="76" spans="2:11" outlineLevel="1" x14ac:dyDescent="0.3">
      <c r="B76" s="7" t="s">
        <v>15</v>
      </c>
      <c r="C76" s="8">
        <v>43814</v>
      </c>
      <c r="D76" s="15" t="s">
        <v>17</v>
      </c>
      <c r="E76" s="9">
        <f t="shared" ref="E76:E80" si="35">J59</f>
        <v>2.1</v>
      </c>
      <c r="F76" s="29">
        <v>74</v>
      </c>
      <c r="G76" s="9">
        <v>72</v>
      </c>
      <c r="H76" s="9">
        <f t="shared" si="28"/>
        <v>72</v>
      </c>
      <c r="I76" s="9">
        <f t="shared" si="29"/>
        <v>0</v>
      </c>
      <c r="J76" s="47">
        <f t="shared" si="30"/>
        <v>2.1</v>
      </c>
      <c r="K76" s="9"/>
    </row>
    <row r="77" spans="2:11" outlineLevel="1" x14ac:dyDescent="0.3">
      <c r="B77" s="7" t="s">
        <v>35</v>
      </c>
      <c r="C77" s="8">
        <v>43814</v>
      </c>
      <c r="D77" s="15" t="s">
        <v>17</v>
      </c>
      <c r="E77" s="9">
        <f t="shared" si="35"/>
        <v>1.9</v>
      </c>
      <c r="F77" s="29">
        <v>79</v>
      </c>
      <c r="G77" s="9">
        <v>72</v>
      </c>
      <c r="H77" s="9">
        <f t="shared" si="28"/>
        <v>77</v>
      </c>
      <c r="I77" s="9">
        <f t="shared" si="29"/>
        <v>-5</v>
      </c>
      <c r="J77" s="47">
        <f t="shared" si="30"/>
        <v>2</v>
      </c>
      <c r="K77" s="9"/>
    </row>
    <row r="78" spans="2:11" outlineLevel="1" x14ac:dyDescent="0.3">
      <c r="B78" s="7" t="s">
        <v>36</v>
      </c>
      <c r="C78" s="8">
        <v>43814</v>
      </c>
      <c r="D78" s="15" t="s">
        <v>17</v>
      </c>
      <c r="E78" s="9">
        <f t="shared" si="35"/>
        <v>2.2000000000000002</v>
      </c>
      <c r="F78" s="29">
        <v>84</v>
      </c>
      <c r="G78" s="9">
        <v>72</v>
      </c>
      <c r="H78" s="9">
        <f t="shared" ref="H78:H83" si="36">F78-ROUND(E78,0)</f>
        <v>82</v>
      </c>
      <c r="I78" s="9">
        <f t="shared" ref="I78:I83" si="37">G78-H78</f>
        <v>-10</v>
      </c>
      <c r="J78" s="47">
        <f t="shared" ref="J78:J83" si="38">IF(I78&gt;0, E78-I78*0.2, IF(I78&lt;-3, E78+0.1, E78))</f>
        <v>2.3000000000000003</v>
      </c>
      <c r="K78" s="9"/>
    </row>
    <row r="79" spans="2:11" outlineLevel="1" x14ac:dyDescent="0.3">
      <c r="B79" s="7" t="s">
        <v>37</v>
      </c>
      <c r="C79" s="8">
        <v>43814</v>
      </c>
      <c r="D79" s="15" t="s">
        <v>17</v>
      </c>
      <c r="E79" s="9">
        <f t="shared" si="35"/>
        <v>7.6000000000000005</v>
      </c>
      <c r="F79" s="29">
        <v>82</v>
      </c>
      <c r="G79" s="9">
        <v>72</v>
      </c>
      <c r="H79" s="9">
        <f t="shared" si="36"/>
        <v>74</v>
      </c>
      <c r="I79" s="9">
        <f t="shared" si="37"/>
        <v>-2</v>
      </c>
      <c r="J79" s="47">
        <f t="shared" si="38"/>
        <v>7.6000000000000005</v>
      </c>
      <c r="K79" s="9"/>
    </row>
    <row r="80" spans="2:11" outlineLevel="1" x14ac:dyDescent="0.3">
      <c r="B80" s="7" t="s">
        <v>8</v>
      </c>
      <c r="C80" s="8">
        <v>43814</v>
      </c>
      <c r="D80" s="15" t="s">
        <v>17</v>
      </c>
      <c r="E80" s="9">
        <f t="shared" si="35"/>
        <v>5.0999999999999996</v>
      </c>
      <c r="F80" s="29">
        <v>84</v>
      </c>
      <c r="G80" s="9">
        <v>72</v>
      </c>
      <c r="H80" s="9">
        <f t="shared" si="36"/>
        <v>79</v>
      </c>
      <c r="I80" s="9">
        <f t="shared" si="37"/>
        <v>-7</v>
      </c>
      <c r="J80" s="47">
        <f t="shared" si="38"/>
        <v>5.1999999999999993</v>
      </c>
      <c r="K80" s="9"/>
    </row>
    <row r="81" spans="2:11" outlineLevel="1" x14ac:dyDescent="0.3">
      <c r="B81" s="7" t="s">
        <v>30</v>
      </c>
      <c r="C81" s="8">
        <v>43814</v>
      </c>
      <c r="D81" s="15" t="s">
        <v>17</v>
      </c>
      <c r="E81" s="9">
        <f>J68</f>
        <v>6.6999999999999993</v>
      </c>
      <c r="F81" s="29">
        <v>85</v>
      </c>
      <c r="G81" s="9">
        <v>72</v>
      </c>
      <c r="H81" s="9">
        <f t="shared" si="36"/>
        <v>78</v>
      </c>
      <c r="I81" s="9">
        <f t="shared" si="37"/>
        <v>-6</v>
      </c>
      <c r="J81" s="47">
        <f t="shared" si="38"/>
        <v>6.7999999999999989</v>
      </c>
      <c r="K81" s="9"/>
    </row>
    <row r="82" spans="2:11" outlineLevel="1" x14ac:dyDescent="0.3">
      <c r="B82" s="7" t="s">
        <v>12</v>
      </c>
      <c r="C82" s="8">
        <v>43814</v>
      </c>
      <c r="D82" s="15" t="s">
        <v>17</v>
      </c>
      <c r="E82" s="9">
        <f>J69</f>
        <v>7.9</v>
      </c>
      <c r="F82" s="29">
        <v>88</v>
      </c>
      <c r="G82" s="9">
        <v>72</v>
      </c>
      <c r="H82" s="9">
        <f t="shared" si="36"/>
        <v>80</v>
      </c>
      <c r="I82" s="9">
        <f t="shared" si="37"/>
        <v>-8</v>
      </c>
      <c r="J82" s="47">
        <f t="shared" si="38"/>
        <v>8</v>
      </c>
      <c r="K82" s="9"/>
    </row>
    <row r="83" spans="2:11" outlineLevel="1" x14ac:dyDescent="0.3">
      <c r="B83" s="7" t="str">
        <f>B70</f>
        <v>Filip Jiří st.</v>
      </c>
      <c r="C83" s="8">
        <v>43814</v>
      </c>
      <c r="D83" s="15" t="s">
        <v>17</v>
      </c>
      <c r="E83" s="9">
        <f>J70</f>
        <v>5.5</v>
      </c>
      <c r="F83" s="29">
        <v>84</v>
      </c>
      <c r="G83" s="9">
        <v>72</v>
      </c>
      <c r="H83" s="9">
        <f t="shared" si="36"/>
        <v>78</v>
      </c>
      <c r="I83" s="9">
        <f t="shared" si="37"/>
        <v>-6</v>
      </c>
      <c r="J83" s="47">
        <f t="shared" si="38"/>
        <v>5.6</v>
      </c>
      <c r="K83" s="9"/>
    </row>
    <row r="84" spans="2:11" outlineLevel="1" x14ac:dyDescent="0.3">
      <c r="B84" s="7" t="s">
        <v>85</v>
      </c>
      <c r="C84" s="8">
        <v>43814</v>
      </c>
      <c r="D84" s="15" t="s">
        <v>17</v>
      </c>
      <c r="E84" s="9">
        <f>J73</f>
        <v>5.0999999999999996</v>
      </c>
      <c r="F84" s="29">
        <v>99</v>
      </c>
      <c r="G84" s="9">
        <v>72</v>
      </c>
      <c r="H84" s="9">
        <f t="shared" si="28"/>
        <v>94</v>
      </c>
      <c r="I84" s="9">
        <f t="shared" si="29"/>
        <v>-22</v>
      </c>
      <c r="J84" s="47">
        <f t="shared" si="30"/>
        <v>5.1999999999999993</v>
      </c>
      <c r="K84" s="9"/>
    </row>
    <row r="85" spans="2:11" outlineLevel="1" x14ac:dyDescent="0.3">
      <c r="B85" s="7" t="str">
        <f>B24</f>
        <v>Filip Jiří ml.</v>
      </c>
      <c r="C85" s="8">
        <v>43814</v>
      </c>
      <c r="D85" s="15" t="s">
        <v>17</v>
      </c>
      <c r="E85" s="9">
        <f>ROUND(C24/2,1)</f>
        <v>3.1</v>
      </c>
      <c r="F85" s="29">
        <v>87</v>
      </c>
      <c r="G85" s="9">
        <v>72</v>
      </c>
      <c r="H85" s="9">
        <f t="shared" si="28"/>
        <v>84</v>
      </c>
      <c r="I85" s="9">
        <f t="shared" si="29"/>
        <v>-12</v>
      </c>
      <c r="J85" s="47">
        <f t="shared" si="30"/>
        <v>3.2</v>
      </c>
      <c r="K85" s="9"/>
    </row>
    <row r="86" spans="2:11" outlineLevel="1" x14ac:dyDescent="0.3">
      <c r="B86" s="7" t="str">
        <f>B28</f>
        <v>Uma Stanislav</v>
      </c>
      <c r="C86" s="8">
        <v>43814</v>
      </c>
      <c r="D86" s="15" t="s">
        <v>17</v>
      </c>
      <c r="E86" s="9">
        <f>ROUND(C28/2,1)</f>
        <v>7.5</v>
      </c>
      <c r="F86" s="29">
        <v>91</v>
      </c>
      <c r="G86" s="9">
        <v>72</v>
      </c>
      <c r="H86" s="9">
        <f t="shared" si="28"/>
        <v>83</v>
      </c>
      <c r="I86" s="9">
        <f t="shared" si="29"/>
        <v>-11</v>
      </c>
      <c r="J86" s="47">
        <f t="shared" si="30"/>
        <v>7.6</v>
      </c>
      <c r="K86" s="9"/>
    </row>
    <row r="87" spans="2:11" outlineLevel="1" x14ac:dyDescent="0.3">
      <c r="B87" s="7" t="str">
        <f>B27</f>
        <v>Palát Jiří</v>
      </c>
      <c r="C87" s="8">
        <v>43814</v>
      </c>
      <c r="D87" s="15" t="s">
        <v>17</v>
      </c>
      <c r="E87" s="9">
        <f>ROUND(C27/2,1)</f>
        <v>9.1</v>
      </c>
      <c r="F87" s="29">
        <v>100</v>
      </c>
      <c r="G87" s="9">
        <v>72</v>
      </c>
      <c r="H87" s="9">
        <f t="shared" ref="H87:H88" si="39">F87-ROUND(E87,0)</f>
        <v>91</v>
      </c>
      <c r="I87" s="9">
        <f t="shared" ref="I87:I88" si="40">G87-H87</f>
        <v>-19</v>
      </c>
      <c r="J87" s="47">
        <f t="shared" ref="J87:J88" si="41">IF(I87&gt;0, E87-I87*0.2, IF(I87&lt;-3, E87+0.1, E87))</f>
        <v>9.1999999999999993</v>
      </c>
      <c r="K87" s="9"/>
    </row>
    <row r="88" spans="2:11" outlineLevel="1" x14ac:dyDescent="0.3">
      <c r="B88" s="7" t="str">
        <f>B25</f>
        <v>Ingala Luděk</v>
      </c>
      <c r="C88" s="8">
        <v>43814</v>
      </c>
      <c r="D88" s="15" t="s">
        <v>17</v>
      </c>
      <c r="E88" s="9">
        <f>ROUND(C25/2,1)</f>
        <v>5.9</v>
      </c>
      <c r="F88" s="29">
        <v>95</v>
      </c>
      <c r="G88" s="9">
        <v>72</v>
      </c>
      <c r="H88" s="9">
        <f t="shared" si="39"/>
        <v>89</v>
      </c>
      <c r="I88" s="9">
        <f t="shared" si="40"/>
        <v>-17</v>
      </c>
      <c r="J88" s="47">
        <f t="shared" si="41"/>
        <v>6</v>
      </c>
      <c r="K88" s="9"/>
    </row>
    <row r="89" spans="2:11" outlineLevel="1" x14ac:dyDescent="0.3">
      <c r="B89" s="11" t="str">
        <f>B26</f>
        <v>Kaplan Miroslav</v>
      </c>
      <c r="C89" s="32">
        <v>43814</v>
      </c>
      <c r="D89" s="33" t="s">
        <v>17</v>
      </c>
      <c r="E89" s="34">
        <f>ROUND(C26/2,1)</f>
        <v>3.1</v>
      </c>
      <c r="F89" s="35">
        <v>76</v>
      </c>
      <c r="G89" s="34">
        <v>72</v>
      </c>
      <c r="H89" s="34">
        <f t="shared" si="28"/>
        <v>73</v>
      </c>
      <c r="I89" s="34">
        <f t="shared" si="29"/>
        <v>-1</v>
      </c>
      <c r="J89" s="66">
        <f t="shared" si="30"/>
        <v>3.1</v>
      </c>
      <c r="K89" s="9"/>
    </row>
    <row r="90" spans="2:11" outlineLevel="1" x14ac:dyDescent="0.3">
      <c r="B90" s="7" t="s">
        <v>14</v>
      </c>
      <c r="C90" s="8">
        <v>43821</v>
      </c>
      <c r="D90" s="15" t="s">
        <v>26</v>
      </c>
      <c r="E90" s="9">
        <f>J75</f>
        <v>3.4</v>
      </c>
      <c r="F90" s="29">
        <v>73</v>
      </c>
      <c r="G90" s="9">
        <v>71</v>
      </c>
      <c r="H90" s="9">
        <f t="shared" si="28"/>
        <v>70</v>
      </c>
      <c r="I90" s="9">
        <f t="shared" si="29"/>
        <v>1</v>
      </c>
      <c r="J90" s="47">
        <f t="shared" si="30"/>
        <v>3.1999999999999997</v>
      </c>
      <c r="K90" s="9"/>
    </row>
    <row r="91" spans="2:11" outlineLevel="1" x14ac:dyDescent="0.3">
      <c r="B91" s="7" t="s">
        <v>15</v>
      </c>
      <c r="C91" s="8">
        <v>43821</v>
      </c>
      <c r="D91" s="15" t="s">
        <v>26</v>
      </c>
      <c r="E91" s="9">
        <f t="shared" ref="E91:E98" si="42">J76</f>
        <v>2.1</v>
      </c>
      <c r="F91" s="29">
        <v>70</v>
      </c>
      <c r="G91" s="9">
        <v>71</v>
      </c>
      <c r="H91" s="9">
        <f t="shared" si="28"/>
        <v>68</v>
      </c>
      <c r="I91" s="9">
        <f t="shared" si="29"/>
        <v>3</v>
      </c>
      <c r="J91" s="47">
        <f t="shared" si="30"/>
        <v>1.5</v>
      </c>
      <c r="K91" s="9"/>
    </row>
    <row r="92" spans="2:11" outlineLevel="1" x14ac:dyDescent="0.3">
      <c r="B92" s="7" t="s">
        <v>35</v>
      </c>
      <c r="C92" s="8">
        <v>43821</v>
      </c>
      <c r="D92" s="15" t="s">
        <v>26</v>
      </c>
      <c r="E92" s="44">
        <f t="shared" si="42"/>
        <v>2</v>
      </c>
      <c r="F92" s="29">
        <v>67</v>
      </c>
      <c r="G92" s="9">
        <v>71</v>
      </c>
      <c r="H92" s="9">
        <f t="shared" si="28"/>
        <v>65</v>
      </c>
      <c r="I92" s="9">
        <f t="shared" si="29"/>
        <v>6</v>
      </c>
      <c r="J92" s="47">
        <f t="shared" si="30"/>
        <v>0.79999999999999982</v>
      </c>
      <c r="K92" s="9"/>
    </row>
    <row r="93" spans="2:11" outlineLevel="1" x14ac:dyDescent="0.3">
      <c r="B93" s="7" t="s">
        <v>36</v>
      </c>
      <c r="C93" s="8">
        <v>43821</v>
      </c>
      <c r="D93" s="15" t="s">
        <v>26</v>
      </c>
      <c r="E93" s="9">
        <f t="shared" si="42"/>
        <v>2.3000000000000003</v>
      </c>
      <c r="F93" s="29">
        <v>72</v>
      </c>
      <c r="G93" s="9">
        <v>71</v>
      </c>
      <c r="H93" s="9">
        <f t="shared" si="28"/>
        <v>70</v>
      </c>
      <c r="I93" s="9">
        <f t="shared" si="29"/>
        <v>1</v>
      </c>
      <c r="J93" s="47">
        <f t="shared" si="30"/>
        <v>2.1</v>
      </c>
      <c r="K93" s="9"/>
    </row>
    <row r="94" spans="2:11" outlineLevel="1" x14ac:dyDescent="0.3">
      <c r="B94" s="7" t="s">
        <v>37</v>
      </c>
      <c r="C94" s="8">
        <v>43821</v>
      </c>
      <c r="D94" s="15" t="s">
        <v>26</v>
      </c>
      <c r="E94" s="9">
        <f t="shared" si="42"/>
        <v>7.6000000000000005</v>
      </c>
      <c r="F94" s="29">
        <v>74</v>
      </c>
      <c r="G94" s="9">
        <v>71</v>
      </c>
      <c r="H94" s="9">
        <f t="shared" ref="H94:H105" si="43">F94-ROUND(E94,0)</f>
        <v>66</v>
      </c>
      <c r="I94" s="9">
        <f t="shared" ref="I94:I105" si="44">G94-H94</f>
        <v>5</v>
      </c>
      <c r="J94" s="47">
        <f t="shared" ref="J94:J105" si="45">IF(I94&gt;0, E94-I94*0.2, IF(I94&lt;-3, E94+0.1, E94))</f>
        <v>6.6000000000000005</v>
      </c>
      <c r="K94" s="9"/>
    </row>
    <row r="95" spans="2:11" outlineLevel="1" x14ac:dyDescent="0.3">
      <c r="B95" s="7" t="s">
        <v>8</v>
      </c>
      <c r="C95" s="8">
        <v>43821</v>
      </c>
      <c r="D95" s="15" t="s">
        <v>26</v>
      </c>
      <c r="E95" s="9">
        <f t="shared" si="42"/>
        <v>5.1999999999999993</v>
      </c>
      <c r="F95" s="29">
        <v>78</v>
      </c>
      <c r="G95" s="9">
        <v>71</v>
      </c>
      <c r="H95" s="9">
        <f t="shared" si="43"/>
        <v>73</v>
      </c>
      <c r="I95" s="9">
        <f t="shared" si="44"/>
        <v>-2</v>
      </c>
      <c r="J95" s="47">
        <f t="shared" si="45"/>
        <v>5.1999999999999993</v>
      </c>
      <c r="K95" s="9"/>
    </row>
    <row r="96" spans="2:11" outlineLevel="1" x14ac:dyDescent="0.3">
      <c r="B96" s="7" t="s">
        <v>30</v>
      </c>
      <c r="C96" s="8">
        <v>43821</v>
      </c>
      <c r="D96" s="15" t="s">
        <v>26</v>
      </c>
      <c r="E96" s="9">
        <f t="shared" si="42"/>
        <v>6.7999999999999989</v>
      </c>
      <c r="F96" s="29">
        <v>86</v>
      </c>
      <c r="G96" s="9">
        <v>71</v>
      </c>
      <c r="H96" s="9">
        <f t="shared" si="43"/>
        <v>79</v>
      </c>
      <c r="I96" s="9">
        <f t="shared" si="44"/>
        <v>-8</v>
      </c>
      <c r="J96" s="47">
        <f t="shared" si="45"/>
        <v>6.8999999999999986</v>
      </c>
      <c r="K96" s="9"/>
    </row>
    <row r="97" spans="2:11" outlineLevel="1" x14ac:dyDescent="0.3">
      <c r="B97" s="7" t="s">
        <v>12</v>
      </c>
      <c r="C97" s="8">
        <v>43821</v>
      </c>
      <c r="D97" s="15" t="s">
        <v>26</v>
      </c>
      <c r="E97" s="44">
        <f t="shared" si="42"/>
        <v>8</v>
      </c>
      <c r="F97" s="29">
        <v>88</v>
      </c>
      <c r="G97" s="9">
        <v>71</v>
      </c>
      <c r="H97" s="9">
        <f t="shared" si="43"/>
        <v>80</v>
      </c>
      <c r="I97" s="9">
        <f t="shared" si="44"/>
        <v>-9</v>
      </c>
      <c r="J97" s="47">
        <f t="shared" si="45"/>
        <v>8.1</v>
      </c>
      <c r="K97" s="9"/>
    </row>
    <row r="98" spans="2:11" outlineLevel="1" x14ac:dyDescent="0.3">
      <c r="B98" s="7" t="s">
        <v>87</v>
      </c>
      <c r="C98" s="8">
        <v>43821</v>
      </c>
      <c r="D98" s="15" t="s">
        <v>26</v>
      </c>
      <c r="E98" s="44">
        <f t="shared" si="42"/>
        <v>5.6</v>
      </c>
      <c r="F98" s="29">
        <v>82</v>
      </c>
      <c r="G98" s="9">
        <v>71</v>
      </c>
      <c r="H98" s="9">
        <f t="shared" si="43"/>
        <v>76</v>
      </c>
      <c r="I98" s="9">
        <f t="shared" si="44"/>
        <v>-5</v>
      </c>
      <c r="J98" s="47">
        <f t="shared" si="45"/>
        <v>5.6999999999999993</v>
      </c>
      <c r="K98" s="9"/>
    </row>
    <row r="99" spans="2:11" outlineLevel="1" x14ac:dyDescent="0.3">
      <c r="B99" s="7" t="s">
        <v>90</v>
      </c>
      <c r="C99" s="8">
        <v>43821</v>
      </c>
      <c r="D99" s="15" t="s">
        <v>26</v>
      </c>
      <c r="E99" s="44">
        <f>J86</f>
        <v>7.6</v>
      </c>
      <c r="F99" s="29">
        <v>86</v>
      </c>
      <c r="G99" s="9">
        <v>71</v>
      </c>
      <c r="H99" s="9">
        <f t="shared" si="43"/>
        <v>78</v>
      </c>
      <c r="I99" s="9">
        <f t="shared" si="44"/>
        <v>-7</v>
      </c>
      <c r="J99" s="47">
        <f t="shared" si="45"/>
        <v>7.6999999999999993</v>
      </c>
      <c r="K99" s="9"/>
    </row>
    <row r="100" spans="2:11" outlineLevel="1" x14ac:dyDescent="0.3">
      <c r="B100" s="7" t="s">
        <v>89</v>
      </c>
      <c r="C100" s="8">
        <v>43821</v>
      </c>
      <c r="D100" s="15" t="s">
        <v>26</v>
      </c>
      <c r="E100" s="44">
        <f>J87</f>
        <v>9.1999999999999993</v>
      </c>
      <c r="F100" s="29">
        <v>85</v>
      </c>
      <c r="G100" s="9">
        <v>71</v>
      </c>
      <c r="H100" s="9">
        <f t="shared" si="43"/>
        <v>76</v>
      </c>
      <c r="I100" s="9">
        <f t="shared" si="44"/>
        <v>-5</v>
      </c>
      <c r="J100" s="47">
        <f t="shared" si="45"/>
        <v>9.2999999999999989</v>
      </c>
      <c r="K100" s="9"/>
    </row>
    <row r="101" spans="2:11" outlineLevel="1" x14ac:dyDescent="0.3">
      <c r="B101" s="7" t="s">
        <v>88</v>
      </c>
      <c r="C101" s="8">
        <v>43821</v>
      </c>
      <c r="D101" s="15" t="s">
        <v>26</v>
      </c>
      <c r="E101" s="44">
        <f>J88</f>
        <v>6</v>
      </c>
      <c r="F101" s="29">
        <v>79</v>
      </c>
      <c r="G101" s="9">
        <v>71</v>
      </c>
      <c r="H101" s="9">
        <f t="shared" si="43"/>
        <v>73</v>
      </c>
      <c r="I101" s="9">
        <f t="shared" si="44"/>
        <v>-2</v>
      </c>
      <c r="J101" s="47">
        <f t="shared" si="45"/>
        <v>6</v>
      </c>
      <c r="K101" s="9"/>
    </row>
    <row r="102" spans="2:11" outlineLevel="1" x14ac:dyDescent="0.3">
      <c r="B102" s="7" t="s">
        <v>41</v>
      </c>
      <c r="C102" s="8">
        <v>43821</v>
      </c>
      <c r="D102" s="15" t="s">
        <v>26</v>
      </c>
      <c r="E102" s="29">
        <f>J64</f>
        <v>3.3</v>
      </c>
      <c r="F102" s="29">
        <v>69</v>
      </c>
      <c r="G102" s="9">
        <v>71</v>
      </c>
      <c r="H102" s="9">
        <f t="shared" si="43"/>
        <v>66</v>
      </c>
      <c r="I102" s="9">
        <f t="shared" si="44"/>
        <v>5</v>
      </c>
      <c r="J102" s="47">
        <f t="shared" si="45"/>
        <v>2.2999999999999998</v>
      </c>
      <c r="K102" s="9"/>
    </row>
    <row r="103" spans="2:11" outlineLevel="1" x14ac:dyDescent="0.3">
      <c r="B103" s="7" t="s">
        <v>60</v>
      </c>
      <c r="C103" s="8">
        <v>43821</v>
      </c>
      <c r="D103" s="15" t="s">
        <v>26</v>
      </c>
      <c r="E103" s="29">
        <f>J65</f>
        <v>6.2999999999999989</v>
      </c>
      <c r="F103" s="29">
        <v>91</v>
      </c>
      <c r="G103" s="9">
        <v>71</v>
      </c>
      <c r="H103" s="9">
        <f t="shared" si="43"/>
        <v>85</v>
      </c>
      <c r="I103" s="9">
        <f t="shared" si="44"/>
        <v>-14</v>
      </c>
      <c r="J103" s="47">
        <f t="shared" si="45"/>
        <v>6.3999999999999986</v>
      </c>
      <c r="K103" s="9"/>
    </row>
    <row r="104" spans="2:11" outlineLevel="1" x14ac:dyDescent="0.3">
      <c r="B104" s="7" t="s">
        <v>83</v>
      </c>
      <c r="C104" s="8">
        <v>43821</v>
      </c>
      <c r="D104" s="15" t="s">
        <v>26</v>
      </c>
      <c r="E104" s="9">
        <f>J66</f>
        <v>8.6</v>
      </c>
      <c r="F104" s="29">
        <v>88</v>
      </c>
      <c r="G104" s="9">
        <v>71</v>
      </c>
      <c r="H104" s="9">
        <f t="shared" si="43"/>
        <v>79</v>
      </c>
      <c r="I104" s="9">
        <f t="shared" si="44"/>
        <v>-8</v>
      </c>
      <c r="J104" s="47">
        <f t="shared" si="45"/>
        <v>8.6999999999999993</v>
      </c>
      <c r="K104" s="9"/>
    </row>
    <row r="105" spans="2:11" outlineLevel="1" x14ac:dyDescent="0.3">
      <c r="B105" s="7" t="s">
        <v>43</v>
      </c>
      <c r="C105" s="8">
        <v>43821</v>
      </c>
      <c r="D105" s="15" t="s">
        <v>26</v>
      </c>
      <c r="E105" s="9">
        <f>J67</f>
        <v>10.799999999999999</v>
      </c>
      <c r="F105" s="29">
        <v>87</v>
      </c>
      <c r="G105" s="9">
        <v>71</v>
      </c>
      <c r="H105" s="9">
        <f t="shared" si="43"/>
        <v>76</v>
      </c>
      <c r="I105" s="9">
        <f t="shared" si="44"/>
        <v>-5</v>
      </c>
      <c r="J105" s="47">
        <f t="shared" si="45"/>
        <v>10.899999999999999</v>
      </c>
      <c r="K105" s="9"/>
    </row>
    <row r="106" spans="2:11" outlineLevel="1" x14ac:dyDescent="0.3">
      <c r="B106" s="7" t="s">
        <v>91</v>
      </c>
      <c r="C106" s="8">
        <v>43821</v>
      </c>
      <c r="D106" s="15" t="s">
        <v>26</v>
      </c>
      <c r="E106" s="9">
        <f>18</f>
        <v>18</v>
      </c>
      <c r="F106" s="29">
        <v>112</v>
      </c>
      <c r="G106" s="9">
        <v>71</v>
      </c>
      <c r="H106" s="9">
        <f t="shared" si="28"/>
        <v>94</v>
      </c>
      <c r="I106" s="9">
        <f t="shared" si="29"/>
        <v>-23</v>
      </c>
      <c r="J106" s="47">
        <v>18</v>
      </c>
      <c r="K106" s="9"/>
    </row>
    <row r="107" spans="2:11" outlineLevel="1" x14ac:dyDescent="0.3">
      <c r="B107" s="7" t="s">
        <v>93</v>
      </c>
      <c r="C107" s="8">
        <v>43821</v>
      </c>
      <c r="D107" s="15" t="s">
        <v>26</v>
      </c>
      <c r="E107" s="9">
        <f>ROUND(C30/2,1)</f>
        <v>5.4</v>
      </c>
      <c r="F107" s="29">
        <v>79</v>
      </c>
      <c r="G107" s="9">
        <v>71</v>
      </c>
      <c r="H107" s="9">
        <f t="shared" ref="H107" si="46">F107-ROUND(E107,0)</f>
        <v>74</v>
      </c>
      <c r="I107" s="9">
        <f t="shared" ref="I107" si="47">G107-H107</f>
        <v>-3</v>
      </c>
      <c r="J107" s="47">
        <f t="shared" ref="J107" si="48">IF(I107&gt;0, E107-I107*0.2, IF(I107&lt;-3, E107+0.1, E107))</f>
        <v>5.4</v>
      </c>
      <c r="K107" s="9"/>
    </row>
    <row r="108" spans="2:11" outlineLevel="1" x14ac:dyDescent="0.3">
      <c r="B108" s="7" t="str">
        <f>B31</f>
        <v>Napoleonová Kristýna</v>
      </c>
      <c r="C108" s="8">
        <v>43821</v>
      </c>
      <c r="D108" s="15" t="s">
        <v>26</v>
      </c>
      <c r="E108" s="34">
        <f>ROUND(C31/2,1)</f>
        <v>-0.4</v>
      </c>
      <c r="F108" s="29">
        <v>72</v>
      </c>
      <c r="G108" s="9">
        <v>71</v>
      </c>
      <c r="H108" s="9">
        <f t="shared" si="28"/>
        <v>72</v>
      </c>
      <c r="I108" s="9">
        <f t="shared" si="29"/>
        <v>-1</v>
      </c>
      <c r="J108" s="47">
        <f t="shared" si="30"/>
        <v>-0.4</v>
      </c>
      <c r="K108" s="9"/>
    </row>
    <row r="109" spans="2:11" outlineLevel="1" x14ac:dyDescent="0.3">
      <c r="B109" s="37" t="s">
        <v>14</v>
      </c>
      <c r="C109" s="42">
        <v>43828</v>
      </c>
      <c r="D109" s="38" t="s">
        <v>54</v>
      </c>
      <c r="E109" s="69">
        <f>J90</f>
        <v>3.1999999999999997</v>
      </c>
      <c r="F109" s="18">
        <v>86</v>
      </c>
      <c r="G109" s="38">
        <v>72</v>
      </c>
      <c r="H109" s="38">
        <f t="shared" si="28"/>
        <v>83</v>
      </c>
      <c r="I109" s="38">
        <f t="shared" si="29"/>
        <v>-11</v>
      </c>
      <c r="J109" s="65">
        <f t="shared" si="30"/>
        <v>3.3</v>
      </c>
      <c r="K109" s="9"/>
    </row>
    <row r="110" spans="2:11" outlineLevel="1" x14ac:dyDescent="0.3">
      <c r="B110" s="28" t="s">
        <v>15</v>
      </c>
      <c r="C110" s="8">
        <v>43828</v>
      </c>
      <c r="D110" s="15" t="s">
        <v>54</v>
      </c>
      <c r="E110" s="69">
        <f t="shared" ref="E110:E114" si="49">J91</f>
        <v>1.5</v>
      </c>
      <c r="F110" s="29">
        <v>74</v>
      </c>
      <c r="G110" s="9">
        <v>72</v>
      </c>
      <c r="H110" s="9">
        <f t="shared" si="28"/>
        <v>72</v>
      </c>
      <c r="I110" s="9">
        <f t="shared" si="29"/>
        <v>0</v>
      </c>
      <c r="J110" s="47">
        <f t="shared" si="30"/>
        <v>1.5</v>
      </c>
      <c r="K110" s="9"/>
    </row>
    <row r="111" spans="2:11" outlineLevel="1" x14ac:dyDescent="0.3">
      <c r="B111" s="28" t="s">
        <v>35</v>
      </c>
      <c r="C111" s="8">
        <v>43828</v>
      </c>
      <c r="D111" s="15" t="s">
        <v>54</v>
      </c>
      <c r="E111" s="69">
        <f t="shared" si="49"/>
        <v>0.79999999999999982</v>
      </c>
      <c r="F111" s="29">
        <v>75</v>
      </c>
      <c r="G111" s="9">
        <v>72</v>
      </c>
      <c r="H111" s="9">
        <f t="shared" si="28"/>
        <v>74</v>
      </c>
      <c r="I111" s="9">
        <f t="shared" si="29"/>
        <v>-2</v>
      </c>
      <c r="J111" s="47">
        <f t="shared" si="30"/>
        <v>0.79999999999999982</v>
      </c>
      <c r="K111" s="9"/>
    </row>
    <row r="112" spans="2:11" outlineLevel="1" x14ac:dyDescent="0.3">
      <c r="B112" s="28" t="s">
        <v>36</v>
      </c>
      <c r="C112" s="8">
        <v>43828</v>
      </c>
      <c r="D112" s="15" t="s">
        <v>54</v>
      </c>
      <c r="E112" s="69">
        <f t="shared" si="49"/>
        <v>2.1</v>
      </c>
      <c r="F112" s="29">
        <v>77</v>
      </c>
      <c r="G112" s="9">
        <v>72</v>
      </c>
      <c r="H112" s="9">
        <f t="shared" si="28"/>
        <v>75</v>
      </c>
      <c r="I112" s="9">
        <f t="shared" si="29"/>
        <v>-3</v>
      </c>
      <c r="J112" s="47">
        <f t="shared" si="30"/>
        <v>2.1</v>
      </c>
      <c r="K112" s="9"/>
    </row>
    <row r="113" spans="2:11" outlineLevel="1" x14ac:dyDescent="0.3">
      <c r="B113" s="28" t="s">
        <v>37</v>
      </c>
      <c r="C113" s="8">
        <v>43828</v>
      </c>
      <c r="D113" s="15" t="s">
        <v>54</v>
      </c>
      <c r="E113" s="69">
        <f t="shared" si="49"/>
        <v>6.6000000000000005</v>
      </c>
      <c r="F113" s="29">
        <v>76</v>
      </c>
      <c r="G113" s="9">
        <v>72</v>
      </c>
      <c r="H113" s="9">
        <f t="shared" si="28"/>
        <v>69</v>
      </c>
      <c r="I113" s="9">
        <f t="shared" si="29"/>
        <v>3</v>
      </c>
      <c r="J113" s="47">
        <f t="shared" si="30"/>
        <v>6</v>
      </c>
      <c r="K113" s="9"/>
    </row>
    <row r="114" spans="2:11" outlineLevel="1" x14ac:dyDescent="0.3">
      <c r="B114" s="28" t="s">
        <v>8</v>
      </c>
      <c r="C114" s="8">
        <v>43828</v>
      </c>
      <c r="D114" s="15" t="s">
        <v>54</v>
      </c>
      <c r="E114" s="69">
        <f t="shared" si="49"/>
        <v>5.1999999999999993</v>
      </c>
      <c r="F114" s="29">
        <v>74</v>
      </c>
      <c r="G114" s="9">
        <v>72</v>
      </c>
      <c r="H114" s="9">
        <f t="shared" si="28"/>
        <v>69</v>
      </c>
      <c r="I114" s="9">
        <f t="shared" si="29"/>
        <v>3</v>
      </c>
      <c r="J114" s="47">
        <f t="shared" si="30"/>
        <v>4.5999999999999996</v>
      </c>
      <c r="K114" s="9"/>
    </row>
    <row r="115" spans="2:11" outlineLevel="1" x14ac:dyDescent="0.3">
      <c r="B115" s="28" t="s">
        <v>87</v>
      </c>
      <c r="C115" s="8">
        <v>43828</v>
      </c>
      <c r="D115" s="15" t="s">
        <v>54</v>
      </c>
      <c r="E115" s="69">
        <f>J98</f>
        <v>5.6999999999999993</v>
      </c>
      <c r="F115" s="29">
        <v>84</v>
      </c>
      <c r="G115" s="9">
        <v>72</v>
      </c>
      <c r="H115" s="9">
        <f t="shared" ref="H115:H122" si="50">F115-ROUND(E115,0)</f>
        <v>78</v>
      </c>
      <c r="I115" s="9">
        <f t="shared" ref="I115:I122" si="51">G115-H115</f>
        <v>-6</v>
      </c>
      <c r="J115" s="47">
        <f t="shared" ref="J115:J122" si="52">IF(I115&gt;0, E115-I115*0.2, IF(I115&lt;-3, E115+0.1, E115))</f>
        <v>5.7999999999999989</v>
      </c>
      <c r="K115" s="9"/>
    </row>
    <row r="116" spans="2:11" outlineLevel="1" x14ac:dyDescent="0.3">
      <c r="B116" s="28" t="s">
        <v>41</v>
      </c>
      <c r="C116" s="8">
        <v>43828</v>
      </c>
      <c r="D116" s="15" t="s">
        <v>54</v>
      </c>
      <c r="E116" s="69">
        <f>J102</f>
        <v>2.2999999999999998</v>
      </c>
      <c r="F116" s="29">
        <v>77</v>
      </c>
      <c r="G116" s="9">
        <v>72</v>
      </c>
      <c r="H116" s="9">
        <f t="shared" si="50"/>
        <v>75</v>
      </c>
      <c r="I116" s="9">
        <f t="shared" si="51"/>
        <v>-3</v>
      </c>
      <c r="J116" s="47">
        <f t="shared" si="52"/>
        <v>2.2999999999999998</v>
      </c>
      <c r="K116" s="9"/>
    </row>
    <row r="117" spans="2:11" outlineLevel="1" x14ac:dyDescent="0.3">
      <c r="B117" s="28" t="s">
        <v>60</v>
      </c>
      <c r="C117" s="8">
        <v>43828</v>
      </c>
      <c r="D117" s="15" t="s">
        <v>54</v>
      </c>
      <c r="E117" s="69">
        <f>J103</f>
        <v>6.3999999999999986</v>
      </c>
      <c r="F117" s="29">
        <v>90</v>
      </c>
      <c r="G117" s="9">
        <v>72</v>
      </c>
      <c r="H117" s="9">
        <f t="shared" si="50"/>
        <v>84</v>
      </c>
      <c r="I117" s="9">
        <f t="shared" si="51"/>
        <v>-12</v>
      </c>
      <c r="J117" s="47">
        <f t="shared" si="52"/>
        <v>6.4999999999999982</v>
      </c>
      <c r="K117" s="9"/>
    </row>
    <row r="118" spans="2:11" outlineLevel="1" x14ac:dyDescent="0.3">
      <c r="B118" s="28" t="s">
        <v>83</v>
      </c>
      <c r="C118" s="8">
        <v>43828</v>
      </c>
      <c r="D118" s="15" t="s">
        <v>54</v>
      </c>
      <c r="E118" s="69">
        <f>J104</f>
        <v>8.6999999999999993</v>
      </c>
      <c r="F118" s="29">
        <v>97</v>
      </c>
      <c r="G118" s="9">
        <v>72</v>
      </c>
      <c r="H118" s="9">
        <f t="shared" si="50"/>
        <v>88</v>
      </c>
      <c r="I118" s="9">
        <f t="shared" si="51"/>
        <v>-16</v>
      </c>
      <c r="J118" s="47">
        <f t="shared" si="52"/>
        <v>8.7999999999999989</v>
      </c>
      <c r="K118" s="9"/>
    </row>
    <row r="119" spans="2:11" outlineLevel="1" x14ac:dyDescent="0.3">
      <c r="B119" s="28" t="s">
        <v>43</v>
      </c>
      <c r="C119" s="8">
        <v>43828</v>
      </c>
      <c r="D119" s="15" t="s">
        <v>54</v>
      </c>
      <c r="E119" s="69">
        <f>J105</f>
        <v>10.899999999999999</v>
      </c>
      <c r="F119" s="29">
        <v>97</v>
      </c>
      <c r="G119" s="9">
        <v>72</v>
      </c>
      <c r="H119" s="9">
        <f t="shared" si="50"/>
        <v>86</v>
      </c>
      <c r="I119" s="9">
        <f t="shared" si="51"/>
        <v>-14</v>
      </c>
      <c r="J119" s="47">
        <f t="shared" si="52"/>
        <v>10.999999999999998</v>
      </c>
      <c r="K119" s="9"/>
    </row>
    <row r="120" spans="2:11" outlineLevel="1" x14ac:dyDescent="0.3">
      <c r="B120" s="28" t="s">
        <v>86</v>
      </c>
      <c r="C120" s="8">
        <v>43828</v>
      </c>
      <c r="D120" s="15" t="s">
        <v>54</v>
      </c>
      <c r="E120" s="69">
        <f>J85</f>
        <v>3.2</v>
      </c>
      <c r="F120" s="29">
        <v>84</v>
      </c>
      <c r="G120" s="9">
        <v>72</v>
      </c>
      <c r="H120" s="9">
        <f t="shared" ref="H120:H121" si="53">F120-ROUND(E120,0)</f>
        <v>81</v>
      </c>
      <c r="I120" s="9">
        <f t="shared" ref="I120:I121" si="54">G120-H120</f>
        <v>-9</v>
      </c>
      <c r="J120" s="47">
        <f t="shared" ref="J120:J121" si="55">IF(I120&gt;0, E120-I120*0.2, IF(I120&lt;-3, E120+0.1, E120))</f>
        <v>3.3000000000000003</v>
      </c>
      <c r="K120" s="9"/>
    </row>
    <row r="121" spans="2:11" outlineLevel="1" x14ac:dyDescent="0.3">
      <c r="B121" s="28" t="str">
        <f>B32</f>
        <v>Blecha Petr</v>
      </c>
      <c r="C121" s="8">
        <v>43828</v>
      </c>
      <c r="D121" s="15" t="s">
        <v>54</v>
      </c>
      <c r="E121" s="9">
        <f>ROUND(C32/2,1)</f>
        <v>5.4</v>
      </c>
      <c r="F121" s="29">
        <v>83</v>
      </c>
      <c r="G121" s="9">
        <v>72</v>
      </c>
      <c r="H121" s="9">
        <f t="shared" si="53"/>
        <v>78</v>
      </c>
      <c r="I121" s="9">
        <f t="shared" si="54"/>
        <v>-6</v>
      </c>
      <c r="J121" s="47">
        <f t="shared" si="55"/>
        <v>5.5</v>
      </c>
      <c r="K121" s="9"/>
    </row>
    <row r="122" spans="2:11" outlineLevel="1" x14ac:dyDescent="0.3">
      <c r="B122" s="28" t="str">
        <f>B33</f>
        <v>Hampl Karel</v>
      </c>
      <c r="C122" s="8">
        <v>43828</v>
      </c>
      <c r="D122" s="15" t="s">
        <v>54</v>
      </c>
      <c r="E122" s="9">
        <f>ROUND(C33/2,1)</f>
        <v>12.2</v>
      </c>
      <c r="F122" s="29">
        <v>109</v>
      </c>
      <c r="G122" s="9">
        <v>72</v>
      </c>
      <c r="H122" s="9">
        <f t="shared" si="50"/>
        <v>97</v>
      </c>
      <c r="I122" s="9">
        <f t="shared" si="51"/>
        <v>-25</v>
      </c>
      <c r="J122" s="47">
        <f t="shared" si="52"/>
        <v>12.299999999999999</v>
      </c>
      <c r="K122" s="9"/>
    </row>
    <row r="123" spans="2:11" outlineLevel="1" x14ac:dyDescent="0.3">
      <c r="B123" s="37" t="s">
        <v>14</v>
      </c>
      <c r="C123" s="42">
        <v>43835</v>
      </c>
      <c r="D123" s="16" t="s">
        <v>13</v>
      </c>
      <c r="E123" s="70">
        <f>J109</f>
        <v>3.3</v>
      </c>
      <c r="F123" s="18">
        <v>79</v>
      </c>
      <c r="G123" s="38">
        <v>72</v>
      </c>
      <c r="H123" s="38">
        <f t="shared" ref="H123:H156" si="56">F123-ROUND(E123,0)</f>
        <v>76</v>
      </c>
      <c r="I123" s="38">
        <f t="shared" ref="I123:I156" si="57">G123-H123</f>
        <v>-4</v>
      </c>
      <c r="J123" s="65">
        <f t="shared" si="30"/>
        <v>3.4</v>
      </c>
    </row>
    <row r="124" spans="2:11" outlineLevel="1" x14ac:dyDescent="0.3">
      <c r="B124" s="28" t="s">
        <v>15</v>
      </c>
      <c r="C124" s="8">
        <v>43835</v>
      </c>
      <c r="D124" s="15" t="s">
        <v>13</v>
      </c>
      <c r="E124" s="44">
        <f t="shared" ref="E124:E133" si="58">J110</f>
        <v>1.5</v>
      </c>
      <c r="F124" s="29">
        <v>72</v>
      </c>
      <c r="G124" s="9">
        <v>72</v>
      </c>
      <c r="H124" s="9">
        <f t="shared" si="56"/>
        <v>70</v>
      </c>
      <c r="I124" s="9">
        <f t="shared" si="57"/>
        <v>2</v>
      </c>
      <c r="J124" s="47">
        <f t="shared" ref="J124:J203" si="59">IF(I124&gt;0, E124-I124*0.2, IF(I124&lt;-3, E124+0.1, E124))</f>
        <v>1.1000000000000001</v>
      </c>
    </row>
    <row r="125" spans="2:11" outlineLevel="1" x14ac:dyDescent="0.3">
      <c r="B125" s="28" t="s">
        <v>35</v>
      </c>
      <c r="C125" s="8">
        <v>43835</v>
      </c>
      <c r="D125" s="15" t="s">
        <v>13</v>
      </c>
      <c r="E125" s="44">
        <f t="shared" si="58"/>
        <v>0.79999999999999982</v>
      </c>
      <c r="F125" s="29">
        <v>79</v>
      </c>
      <c r="G125" s="9">
        <v>72</v>
      </c>
      <c r="H125" s="9">
        <f t="shared" ref="H125:H134" si="60">F125-ROUND(E125,0)</f>
        <v>78</v>
      </c>
      <c r="I125" s="9">
        <f t="shared" ref="I125:I134" si="61">G125-H125</f>
        <v>-6</v>
      </c>
      <c r="J125" s="47">
        <f t="shared" ref="J125:J134" si="62">IF(I125&gt;0, E125-I125*0.2, IF(I125&lt;-3, E125+0.1, E125))</f>
        <v>0.8999999999999998</v>
      </c>
    </row>
    <row r="126" spans="2:11" outlineLevel="1" x14ac:dyDescent="0.3">
      <c r="B126" s="28" t="s">
        <v>36</v>
      </c>
      <c r="C126" s="8">
        <v>43835</v>
      </c>
      <c r="D126" s="15" t="s">
        <v>13</v>
      </c>
      <c r="E126" s="44">
        <f t="shared" si="58"/>
        <v>2.1</v>
      </c>
      <c r="F126" s="29">
        <v>77</v>
      </c>
      <c r="G126" s="9">
        <v>72</v>
      </c>
      <c r="H126" s="9">
        <f t="shared" si="60"/>
        <v>75</v>
      </c>
      <c r="I126" s="9">
        <f t="shared" si="61"/>
        <v>-3</v>
      </c>
      <c r="J126" s="47">
        <f t="shared" si="62"/>
        <v>2.1</v>
      </c>
    </row>
    <row r="127" spans="2:11" outlineLevel="1" x14ac:dyDescent="0.3">
      <c r="B127" s="28" t="s">
        <v>37</v>
      </c>
      <c r="C127" s="8">
        <v>43835</v>
      </c>
      <c r="D127" s="15" t="s">
        <v>13</v>
      </c>
      <c r="E127" s="44">
        <f t="shared" si="58"/>
        <v>6</v>
      </c>
      <c r="F127" s="29">
        <v>103</v>
      </c>
      <c r="G127" s="9">
        <v>72</v>
      </c>
      <c r="H127" s="9">
        <f t="shared" si="60"/>
        <v>97</v>
      </c>
      <c r="I127" s="9">
        <f t="shared" si="61"/>
        <v>-25</v>
      </c>
      <c r="J127" s="47">
        <f t="shared" si="62"/>
        <v>6.1</v>
      </c>
    </row>
    <row r="128" spans="2:11" outlineLevel="1" x14ac:dyDescent="0.3">
      <c r="B128" s="28" t="s">
        <v>8</v>
      </c>
      <c r="C128" s="8">
        <v>43835</v>
      </c>
      <c r="D128" s="15" t="s">
        <v>13</v>
      </c>
      <c r="E128" s="44">
        <f t="shared" si="58"/>
        <v>4.5999999999999996</v>
      </c>
      <c r="F128" s="29">
        <v>72</v>
      </c>
      <c r="G128" s="9">
        <v>72</v>
      </c>
      <c r="H128" s="9">
        <f t="shared" si="60"/>
        <v>67</v>
      </c>
      <c r="I128" s="9">
        <f t="shared" si="61"/>
        <v>5</v>
      </c>
      <c r="J128" s="47">
        <f t="shared" si="62"/>
        <v>3.5999999999999996</v>
      </c>
    </row>
    <row r="129" spans="2:10" outlineLevel="1" x14ac:dyDescent="0.3">
      <c r="B129" s="28" t="s">
        <v>87</v>
      </c>
      <c r="C129" s="8">
        <v>43835</v>
      </c>
      <c r="D129" s="15" t="s">
        <v>13</v>
      </c>
      <c r="E129" s="44">
        <f t="shared" si="58"/>
        <v>5.7999999999999989</v>
      </c>
      <c r="F129" s="29">
        <v>90</v>
      </c>
      <c r="G129" s="9">
        <v>72</v>
      </c>
      <c r="H129" s="9">
        <f t="shared" si="60"/>
        <v>84</v>
      </c>
      <c r="I129" s="9">
        <f t="shared" si="61"/>
        <v>-12</v>
      </c>
      <c r="J129" s="47">
        <f t="shared" si="62"/>
        <v>5.8999999999999986</v>
      </c>
    </row>
    <row r="130" spans="2:10" outlineLevel="1" x14ac:dyDescent="0.3">
      <c r="B130" s="28" t="s">
        <v>41</v>
      </c>
      <c r="C130" s="8">
        <v>43835</v>
      </c>
      <c r="D130" s="15" t="s">
        <v>13</v>
      </c>
      <c r="E130" s="44">
        <f t="shared" si="58"/>
        <v>2.2999999999999998</v>
      </c>
      <c r="F130" s="29">
        <v>76</v>
      </c>
      <c r="G130" s="9">
        <v>72</v>
      </c>
      <c r="H130" s="9">
        <f t="shared" si="60"/>
        <v>74</v>
      </c>
      <c r="I130" s="9">
        <f t="shared" si="61"/>
        <v>-2</v>
      </c>
      <c r="J130" s="47">
        <f t="shared" si="62"/>
        <v>2.2999999999999998</v>
      </c>
    </row>
    <row r="131" spans="2:10" outlineLevel="1" x14ac:dyDescent="0.3">
      <c r="B131" s="28" t="s">
        <v>60</v>
      </c>
      <c r="C131" s="8">
        <v>43835</v>
      </c>
      <c r="D131" s="15" t="s">
        <v>13</v>
      </c>
      <c r="E131" s="44">
        <f t="shared" si="58"/>
        <v>6.4999999999999982</v>
      </c>
      <c r="F131" s="29">
        <v>81</v>
      </c>
      <c r="G131" s="9">
        <v>72</v>
      </c>
      <c r="H131" s="9">
        <f t="shared" si="60"/>
        <v>74</v>
      </c>
      <c r="I131" s="9">
        <f t="shared" si="61"/>
        <v>-2</v>
      </c>
      <c r="J131" s="47">
        <f t="shared" si="62"/>
        <v>6.4999999999999982</v>
      </c>
    </row>
    <row r="132" spans="2:10" outlineLevel="1" x14ac:dyDescent="0.3">
      <c r="B132" s="28" t="s">
        <v>83</v>
      </c>
      <c r="C132" s="8">
        <v>43835</v>
      </c>
      <c r="D132" s="15" t="s">
        <v>13</v>
      </c>
      <c r="E132" s="44">
        <f t="shared" si="58"/>
        <v>8.7999999999999989</v>
      </c>
      <c r="F132" s="29">
        <v>85</v>
      </c>
      <c r="G132" s="9">
        <v>72</v>
      </c>
      <c r="H132" s="9">
        <f t="shared" si="60"/>
        <v>76</v>
      </c>
      <c r="I132" s="9">
        <f t="shared" si="61"/>
        <v>-4</v>
      </c>
      <c r="J132" s="47">
        <f t="shared" si="62"/>
        <v>8.8999999999999986</v>
      </c>
    </row>
    <row r="133" spans="2:10" outlineLevel="1" x14ac:dyDescent="0.3">
      <c r="B133" s="28" t="s">
        <v>43</v>
      </c>
      <c r="C133" s="8">
        <v>43835</v>
      </c>
      <c r="D133" s="15" t="s">
        <v>13</v>
      </c>
      <c r="E133" s="44">
        <f t="shared" si="58"/>
        <v>10.999999999999998</v>
      </c>
      <c r="F133" s="29">
        <v>103</v>
      </c>
      <c r="G133" s="9">
        <v>72</v>
      </c>
      <c r="H133" s="9">
        <f t="shared" si="60"/>
        <v>92</v>
      </c>
      <c r="I133" s="9">
        <f t="shared" si="61"/>
        <v>-20</v>
      </c>
      <c r="J133" s="47">
        <f t="shared" si="62"/>
        <v>11.099999999999998</v>
      </c>
    </row>
    <row r="134" spans="2:10" outlineLevel="1" x14ac:dyDescent="0.3">
      <c r="B134" s="28" t="s">
        <v>96</v>
      </c>
      <c r="C134" s="8">
        <v>43835</v>
      </c>
      <c r="D134" s="15" t="s">
        <v>13</v>
      </c>
      <c r="E134" s="44">
        <f>J122</f>
        <v>12.299999999999999</v>
      </c>
      <c r="F134" s="29">
        <v>111</v>
      </c>
      <c r="G134" s="9">
        <v>72</v>
      </c>
      <c r="H134" s="9">
        <f t="shared" si="60"/>
        <v>99</v>
      </c>
      <c r="I134" s="9">
        <f t="shared" si="61"/>
        <v>-27</v>
      </c>
      <c r="J134" s="47">
        <f t="shared" si="62"/>
        <v>12.399999999999999</v>
      </c>
    </row>
    <row r="135" spans="2:10" outlineLevel="1" x14ac:dyDescent="0.3">
      <c r="B135" s="28" t="s">
        <v>70</v>
      </c>
      <c r="C135" s="8">
        <v>43835</v>
      </c>
      <c r="D135" s="15" t="s">
        <v>13</v>
      </c>
      <c r="E135" s="44">
        <f>J72</f>
        <v>10.5</v>
      </c>
      <c r="F135" s="29">
        <v>95</v>
      </c>
      <c r="G135" s="9">
        <v>72</v>
      </c>
      <c r="H135" s="9">
        <f t="shared" si="56"/>
        <v>84</v>
      </c>
      <c r="I135" s="9">
        <f t="shared" si="57"/>
        <v>-12</v>
      </c>
      <c r="J135" s="47">
        <f t="shared" si="59"/>
        <v>10.6</v>
      </c>
    </row>
    <row r="136" spans="2:10" outlineLevel="1" x14ac:dyDescent="0.3">
      <c r="B136" s="28" t="s">
        <v>12</v>
      </c>
      <c r="C136" s="8">
        <v>43835</v>
      </c>
      <c r="D136" s="15" t="s">
        <v>13</v>
      </c>
      <c r="E136" s="69">
        <f>J97</f>
        <v>8.1</v>
      </c>
      <c r="F136" s="29">
        <v>84</v>
      </c>
      <c r="G136" s="9">
        <v>72</v>
      </c>
      <c r="H136" s="9">
        <f t="shared" ref="H136:H138" si="63">F136-ROUND(E136,0)</f>
        <v>76</v>
      </c>
      <c r="I136" s="9">
        <f t="shared" ref="I136:I138" si="64">G136-H136</f>
        <v>-4</v>
      </c>
      <c r="J136" s="47">
        <f t="shared" ref="J136:J138" si="65">IF(I136&gt;0, E136-I136*0.2, IF(I136&lt;-3, E136+0.1, E136))</f>
        <v>8.1999999999999993</v>
      </c>
    </row>
    <row r="137" spans="2:10" outlineLevel="1" x14ac:dyDescent="0.3">
      <c r="B137" s="28" t="s">
        <v>63</v>
      </c>
      <c r="C137" s="8">
        <v>43835</v>
      </c>
      <c r="D137" s="15" t="s">
        <v>13</v>
      </c>
      <c r="E137" s="69">
        <f>J89</f>
        <v>3.1</v>
      </c>
      <c r="F137" s="29">
        <v>81</v>
      </c>
      <c r="G137" s="9">
        <v>72</v>
      </c>
      <c r="H137" s="9">
        <f t="shared" si="63"/>
        <v>78</v>
      </c>
      <c r="I137" s="9">
        <f t="shared" si="64"/>
        <v>-6</v>
      </c>
      <c r="J137" s="47">
        <f t="shared" si="65"/>
        <v>3.2</v>
      </c>
    </row>
    <row r="138" spans="2:10" outlineLevel="1" x14ac:dyDescent="0.3">
      <c r="B138" s="28" t="str">
        <f>B34</f>
        <v>Polesná Markéta</v>
      </c>
      <c r="C138" s="8">
        <v>43835</v>
      </c>
      <c r="D138" s="15" t="s">
        <v>13</v>
      </c>
      <c r="E138" s="9">
        <f>ROUND(C34/2,1)</f>
        <v>5.8</v>
      </c>
      <c r="F138" s="29">
        <v>87</v>
      </c>
      <c r="G138" s="9">
        <v>72</v>
      </c>
      <c r="H138" s="9">
        <f t="shared" si="63"/>
        <v>81</v>
      </c>
      <c r="I138" s="9">
        <f t="shared" si="64"/>
        <v>-9</v>
      </c>
      <c r="J138" s="47">
        <f t="shared" si="65"/>
        <v>5.8999999999999995</v>
      </c>
    </row>
    <row r="139" spans="2:10" outlineLevel="1" x14ac:dyDescent="0.3">
      <c r="B139" s="28" t="s">
        <v>100</v>
      </c>
      <c r="C139" s="8">
        <v>43835</v>
      </c>
      <c r="D139" s="15" t="s">
        <v>13</v>
      </c>
      <c r="E139" s="9">
        <f>ROUND(C36/2,1)</f>
        <v>4.5</v>
      </c>
      <c r="F139" s="29">
        <v>90</v>
      </c>
      <c r="G139" s="9">
        <v>72</v>
      </c>
      <c r="H139" s="9">
        <f t="shared" ref="H139" si="66">F139-ROUND(E139,0)</f>
        <v>85</v>
      </c>
      <c r="I139" s="9">
        <f t="shared" ref="I139" si="67">G139-H139</f>
        <v>-13</v>
      </c>
      <c r="J139" s="47">
        <f t="shared" ref="J139" si="68">IF(I139&gt;0, E139-I139*0.2, IF(I139&lt;-3, E139+0.1, E139))</f>
        <v>4.5999999999999996</v>
      </c>
    </row>
    <row r="140" spans="2:10" outlineLevel="1" x14ac:dyDescent="0.3">
      <c r="B140" s="28" t="s">
        <v>30</v>
      </c>
      <c r="C140" s="8">
        <v>43835</v>
      </c>
      <c r="D140" s="15" t="s">
        <v>13</v>
      </c>
      <c r="E140" s="69">
        <f>J96</f>
        <v>6.8999999999999986</v>
      </c>
      <c r="F140" s="29">
        <v>87</v>
      </c>
      <c r="G140" s="9">
        <v>72</v>
      </c>
      <c r="H140" s="9">
        <f t="shared" si="56"/>
        <v>80</v>
      </c>
      <c r="I140" s="9">
        <f t="shared" si="57"/>
        <v>-8</v>
      </c>
      <c r="J140" s="47">
        <f t="shared" si="59"/>
        <v>6.9999999999999982</v>
      </c>
    </row>
    <row r="141" spans="2:10" outlineLevel="1" x14ac:dyDescent="0.3">
      <c r="B141" s="31" t="str">
        <f>B35</f>
        <v>Skřivánková Zuzana</v>
      </c>
      <c r="C141" s="32">
        <v>43835</v>
      </c>
      <c r="D141" s="33" t="s">
        <v>13</v>
      </c>
      <c r="E141" s="71">
        <f>ROUND(C35/2,1)</f>
        <v>16</v>
      </c>
      <c r="F141" s="35">
        <v>106</v>
      </c>
      <c r="G141" s="34">
        <v>72</v>
      </c>
      <c r="H141" s="34">
        <f t="shared" si="56"/>
        <v>90</v>
      </c>
      <c r="I141" s="34">
        <f t="shared" si="57"/>
        <v>-18</v>
      </c>
      <c r="J141" s="66">
        <f t="shared" si="59"/>
        <v>16.100000000000001</v>
      </c>
    </row>
    <row r="142" spans="2:10" outlineLevel="1" x14ac:dyDescent="0.3">
      <c r="B142" s="28" t="s">
        <v>15</v>
      </c>
      <c r="C142" s="8">
        <v>43842</v>
      </c>
      <c r="D142" s="15" t="s">
        <v>19</v>
      </c>
      <c r="E142" s="29">
        <f t="shared" ref="E142:E147" si="69">J124</f>
        <v>1.1000000000000001</v>
      </c>
      <c r="F142" s="29">
        <v>71</v>
      </c>
      <c r="G142" s="9">
        <v>72</v>
      </c>
      <c r="H142" s="9">
        <f t="shared" si="56"/>
        <v>70</v>
      </c>
      <c r="I142" s="9">
        <f t="shared" si="57"/>
        <v>2</v>
      </c>
      <c r="J142" s="47">
        <f t="shared" si="59"/>
        <v>0.70000000000000007</v>
      </c>
    </row>
    <row r="143" spans="2:10" outlineLevel="1" x14ac:dyDescent="0.3">
      <c r="B143" s="28" t="s">
        <v>35</v>
      </c>
      <c r="C143" s="8">
        <v>43842</v>
      </c>
      <c r="D143" s="15" t="s">
        <v>19</v>
      </c>
      <c r="E143" s="9">
        <f t="shared" si="69"/>
        <v>0.8999999999999998</v>
      </c>
      <c r="F143" s="29">
        <v>77</v>
      </c>
      <c r="G143" s="9">
        <v>72</v>
      </c>
      <c r="H143" s="9">
        <f t="shared" si="56"/>
        <v>76</v>
      </c>
      <c r="I143" s="9">
        <f t="shared" si="57"/>
        <v>-4</v>
      </c>
      <c r="J143" s="47">
        <f t="shared" si="59"/>
        <v>0.99999999999999978</v>
      </c>
    </row>
    <row r="144" spans="2:10" outlineLevel="1" x14ac:dyDescent="0.3">
      <c r="B144" s="28" t="s">
        <v>36</v>
      </c>
      <c r="C144" s="8">
        <v>43842</v>
      </c>
      <c r="D144" s="15" t="s">
        <v>19</v>
      </c>
      <c r="E144" s="9">
        <f t="shared" si="69"/>
        <v>2.1</v>
      </c>
      <c r="F144" s="29">
        <v>70</v>
      </c>
      <c r="G144" s="9">
        <v>72</v>
      </c>
      <c r="H144" s="9">
        <f t="shared" ref="H144:H153" si="70">F144-ROUND(E144,0)</f>
        <v>68</v>
      </c>
      <c r="I144" s="9">
        <f t="shared" ref="I144:I153" si="71">G144-H144</f>
        <v>4</v>
      </c>
      <c r="J144" s="47">
        <f t="shared" ref="J144:J153" si="72">IF(I144&gt;0, E144-I144*0.2, IF(I144&lt;-3, E144+0.1, E144))</f>
        <v>1.3</v>
      </c>
    </row>
    <row r="145" spans="2:10" outlineLevel="1" x14ac:dyDescent="0.3">
      <c r="B145" s="28" t="s">
        <v>37</v>
      </c>
      <c r="C145" s="8">
        <v>43842</v>
      </c>
      <c r="D145" s="15" t="s">
        <v>19</v>
      </c>
      <c r="E145" s="9">
        <f t="shared" si="69"/>
        <v>6.1</v>
      </c>
      <c r="F145" s="29">
        <v>81</v>
      </c>
      <c r="G145" s="9">
        <v>72</v>
      </c>
      <c r="H145" s="9">
        <f t="shared" si="70"/>
        <v>75</v>
      </c>
      <c r="I145" s="9">
        <f t="shared" si="71"/>
        <v>-3</v>
      </c>
      <c r="J145" s="47">
        <f t="shared" si="72"/>
        <v>6.1</v>
      </c>
    </row>
    <row r="146" spans="2:10" outlineLevel="1" x14ac:dyDescent="0.3">
      <c r="B146" s="28" t="s">
        <v>8</v>
      </c>
      <c r="C146" s="15">
        <v>43842</v>
      </c>
      <c r="D146" s="15" t="s">
        <v>19</v>
      </c>
      <c r="E146" s="29">
        <f t="shared" si="69"/>
        <v>3.5999999999999996</v>
      </c>
      <c r="F146" s="29">
        <v>72</v>
      </c>
      <c r="G146" s="29">
        <v>72</v>
      </c>
      <c r="H146" s="9">
        <f t="shared" si="70"/>
        <v>68</v>
      </c>
      <c r="I146" s="9">
        <f t="shared" si="71"/>
        <v>4</v>
      </c>
      <c r="J146" s="47">
        <f t="shared" si="72"/>
        <v>2.8</v>
      </c>
    </row>
    <row r="147" spans="2:10" outlineLevel="1" x14ac:dyDescent="0.3">
      <c r="B147" s="28" t="s">
        <v>87</v>
      </c>
      <c r="C147" s="15">
        <v>43842</v>
      </c>
      <c r="D147" s="15" t="s">
        <v>19</v>
      </c>
      <c r="E147" s="29">
        <f t="shared" si="69"/>
        <v>5.8999999999999986</v>
      </c>
      <c r="F147" s="29">
        <v>89</v>
      </c>
      <c r="G147" s="29">
        <v>72</v>
      </c>
      <c r="H147" s="9">
        <f t="shared" si="70"/>
        <v>83</v>
      </c>
      <c r="I147" s="9">
        <f t="shared" si="71"/>
        <v>-11</v>
      </c>
      <c r="J147" s="47">
        <f t="shared" si="72"/>
        <v>5.9999999999999982</v>
      </c>
    </row>
    <row r="148" spans="2:10" outlineLevel="1" x14ac:dyDescent="0.3">
      <c r="B148" s="28" t="s">
        <v>60</v>
      </c>
      <c r="C148" s="15">
        <v>43842</v>
      </c>
      <c r="D148" s="15" t="s">
        <v>19</v>
      </c>
      <c r="E148" s="29">
        <f t="shared" ref="E148:E153" si="73">J131</f>
        <v>6.4999999999999982</v>
      </c>
      <c r="F148" s="29">
        <v>86</v>
      </c>
      <c r="G148" s="29">
        <v>72</v>
      </c>
      <c r="H148" s="9">
        <f t="shared" si="70"/>
        <v>79</v>
      </c>
      <c r="I148" s="9">
        <f t="shared" si="71"/>
        <v>-7</v>
      </c>
      <c r="J148" s="47">
        <f t="shared" si="72"/>
        <v>6.5999999999999979</v>
      </c>
    </row>
    <row r="149" spans="2:10" outlineLevel="1" x14ac:dyDescent="0.3">
      <c r="B149" s="28" t="s">
        <v>83</v>
      </c>
      <c r="C149" s="15">
        <v>43842</v>
      </c>
      <c r="D149" s="15" t="s">
        <v>19</v>
      </c>
      <c r="E149" s="29">
        <f t="shared" si="73"/>
        <v>8.8999999999999986</v>
      </c>
      <c r="F149" s="29">
        <v>85</v>
      </c>
      <c r="G149" s="29">
        <v>72</v>
      </c>
      <c r="H149" s="9">
        <f t="shared" si="70"/>
        <v>76</v>
      </c>
      <c r="I149" s="9">
        <f t="shared" si="71"/>
        <v>-4</v>
      </c>
      <c r="J149" s="47">
        <f t="shared" si="72"/>
        <v>8.9999999999999982</v>
      </c>
    </row>
    <row r="150" spans="2:10" outlineLevel="1" x14ac:dyDescent="0.3">
      <c r="B150" s="28" t="s">
        <v>43</v>
      </c>
      <c r="C150" s="15">
        <v>43842</v>
      </c>
      <c r="D150" s="15" t="s">
        <v>19</v>
      </c>
      <c r="E150" s="29">
        <f t="shared" si="73"/>
        <v>11.099999999999998</v>
      </c>
      <c r="F150" s="29">
        <v>88</v>
      </c>
      <c r="G150" s="29">
        <v>72</v>
      </c>
      <c r="H150" s="9">
        <f t="shared" si="70"/>
        <v>77</v>
      </c>
      <c r="I150" s="9">
        <f t="shared" si="71"/>
        <v>-5</v>
      </c>
      <c r="J150" s="47">
        <f t="shared" si="72"/>
        <v>11.199999999999998</v>
      </c>
    </row>
    <row r="151" spans="2:10" outlineLevel="1" x14ac:dyDescent="0.3">
      <c r="B151" s="28" t="s">
        <v>96</v>
      </c>
      <c r="C151" s="15">
        <v>43842</v>
      </c>
      <c r="D151" s="15" t="s">
        <v>19</v>
      </c>
      <c r="E151" s="29">
        <f t="shared" si="73"/>
        <v>12.399999999999999</v>
      </c>
      <c r="F151" s="29">
        <v>101</v>
      </c>
      <c r="G151" s="29">
        <v>72</v>
      </c>
      <c r="H151" s="9">
        <f t="shared" si="70"/>
        <v>89</v>
      </c>
      <c r="I151" s="9">
        <f t="shared" si="71"/>
        <v>-17</v>
      </c>
      <c r="J151" s="47">
        <f t="shared" si="72"/>
        <v>12.499999999999998</v>
      </c>
    </row>
    <row r="152" spans="2:10" outlineLevel="1" x14ac:dyDescent="0.3">
      <c r="B152" s="28" t="s">
        <v>70</v>
      </c>
      <c r="C152" s="15">
        <v>43842</v>
      </c>
      <c r="D152" s="15" t="s">
        <v>19</v>
      </c>
      <c r="E152" s="29">
        <f t="shared" si="73"/>
        <v>10.6</v>
      </c>
      <c r="F152" s="29">
        <v>101</v>
      </c>
      <c r="G152" s="29">
        <v>72</v>
      </c>
      <c r="H152" s="9">
        <f t="shared" si="70"/>
        <v>90</v>
      </c>
      <c r="I152" s="9">
        <f t="shared" si="71"/>
        <v>-18</v>
      </c>
      <c r="J152" s="47">
        <f t="shared" si="72"/>
        <v>10.7</v>
      </c>
    </row>
    <row r="153" spans="2:10" outlineLevel="1" x14ac:dyDescent="0.3">
      <c r="B153" s="28" t="s">
        <v>12</v>
      </c>
      <c r="C153" s="15">
        <v>43842</v>
      </c>
      <c r="D153" s="15" t="s">
        <v>19</v>
      </c>
      <c r="E153" s="29">
        <f t="shared" si="73"/>
        <v>8.1999999999999993</v>
      </c>
      <c r="F153" s="29">
        <v>89</v>
      </c>
      <c r="G153" s="29">
        <v>72</v>
      </c>
      <c r="H153" s="9">
        <f t="shared" si="70"/>
        <v>81</v>
      </c>
      <c r="I153" s="9">
        <f t="shared" si="71"/>
        <v>-9</v>
      </c>
      <c r="J153" s="47">
        <f t="shared" si="72"/>
        <v>8.2999999999999989</v>
      </c>
    </row>
    <row r="154" spans="2:10" outlineLevel="1" x14ac:dyDescent="0.3">
      <c r="B154" s="28" t="s">
        <v>30</v>
      </c>
      <c r="C154" s="15">
        <v>43842</v>
      </c>
      <c r="D154" s="15" t="s">
        <v>19</v>
      </c>
      <c r="E154" s="69">
        <f>J140</f>
        <v>6.9999999999999982</v>
      </c>
      <c r="F154" s="29">
        <v>83</v>
      </c>
      <c r="G154" s="29">
        <v>72</v>
      </c>
      <c r="H154" s="9">
        <f t="shared" si="56"/>
        <v>76</v>
      </c>
      <c r="I154" s="9">
        <f t="shared" si="57"/>
        <v>-4</v>
      </c>
      <c r="J154" s="47">
        <f t="shared" si="59"/>
        <v>7.0999999999999979</v>
      </c>
    </row>
    <row r="155" spans="2:10" outlineLevel="1" x14ac:dyDescent="0.3">
      <c r="B155" s="28" t="s">
        <v>86</v>
      </c>
      <c r="C155" s="15">
        <v>43842</v>
      </c>
      <c r="D155" s="15" t="s">
        <v>19</v>
      </c>
      <c r="E155" s="69">
        <f>J120</f>
        <v>3.3000000000000003</v>
      </c>
      <c r="F155" s="29">
        <v>85</v>
      </c>
      <c r="G155" s="29">
        <v>72</v>
      </c>
      <c r="H155" s="9">
        <f t="shared" si="56"/>
        <v>82</v>
      </c>
      <c r="I155" s="9">
        <f t="shared" si="57"/>
        <v>-10</v>
      </c>
      <c r="J155" s="47">
        <f t="shared" si="59"/>
        <v>3.4000000000000004</v>
      </c>
    </row>
    <row r="156" spans="2:10" outlineLevel="1" x14ac:dyDescent="0.3">
      <c r="B156" s="28" t="s">
        <v>101</v>
      </c>
      <c r="C156" s="15">
        <v>43842</v>
      </c>
      <c r="D156" s="15" t="s">
        <v>19</v>
      </c>
      <c r="E156" s="69">
        <f>ROUND(C37/2,1)</f>
        <v>5</v>
      </c>
      <c r="F156" s="29">
        <v>90</v>
      </c>
      <c r="G156" s="29">
        <v>72</v>
      </c>
      <c r="H156" s="9">
        <f t="shared" si="56"/>
        <v>85</v>
      </c>
      <c r="I156" s="9">
        <f t="shared" si="57"/>
        <v>-13</v>
      </c>
      <c r="J156" s="47">
        <f t="shared" si="59"/>
        <v>5.0999999999999996</v>
      </c>
    </row>
    <row r="157" spans="2:10" outlineLevel="1" x14ac:dyDescent="0.3">
      <c r="B157" s="37" t="s">
        <v>14</v>
      </c>
      <c r="C157" s="16">
        <v>43849</v>
      </c>
      <c r="D157" s="16" t="s">
        <v>32</v>
      </c>
      <c r="E157" s="73">
        <f>J123</f>
        <v>3.4</v>
      </c>
      <c r="F157" s="18">
        <v>82</v>
      </c>
      <c r="G157" s="18">
        <v>72</v>
      </c>
      <c r="H157" s="38">
        <f>F157-ROUND(E157,0)</f>
        <v>79</v>
      </c>
      <c r="I157" s="38">
        <f>G157-H157</f>
        <v>-7</v>
      </c>
      <c r="J157" s="65">
        <f t="shared" si="59"/>
        <v>3.5</v>
      </c>
    </row>
    <row r="158" spans="2:10" outlineLevel="1" x14ac:dyDescent="0.3">
      <c r="B158" s="28" t="s">
        <v>15</v>
      </c>
      <c r="C158" s="15">
        <v>43849</v>
      </c>
      <c r="D158" s="15" t="s">
        <v>32</v>
      </c>
      <c r="E158" s="69">
        <f>J142</f>
        <v>0.70000000000000007</v>
      </c>
      <c r="F158" s="29">
        <v>77</v>
      </c>
      <c r="G158" s="29">
        <v>72</v>
      </c>
      <c r="H158" s="9">
        <f t="shared" ref="H158:H241" si="74">F158-ROUND(E158,0)</f>
        <v>76</v>
      </c>
      <c r="I158" s="9">
        <f t="shared" ref="I158:I241" si="75">G158-H158</f>
        <v>-4</v>
      </c>
      <c r="J158" s="47">
        <f t="shared" si="59"/>
        <v>0.8</v>
      </c>
    </row>
    <row r="159" spans="2:10" outlineLevel="1" x14ac:dyDescent="0.3">
      <c r="B159" s="28" t="s">
        <v>35</v>
      </c>
      <c r="C159" s="15">
        <v>43849</v>
      </c>
      <c r="D159" s="15" t="s">
        <v>32</v>
      </c>
      <c r="E159" s="69">
        <f>J143</f>
        <v>0.99999999999999978</v>
      </c>
      <c r="F159" s="29">
        <v>78</v>
      </c>
      <c r="G159" s="29">
        <v>72</v>
      </c>
      <c r="H159" s="9">
        <f t="shared" si="74"/>
        <v>77</v>
      </c>
      <c r="I159" s="9">
        <f t="shared" si="75"/>
        <v>-5</v>
      </c>
      <c r="J159" s="47">
        <f t="shared" si="59"/>
        <v>1.0999999999999999</v>
      </c>
    </row>
    <row r="160" spans="2:10" outlineLevel="1" x14ac:dyDescent="0.3">
      <c r="B160" s="28" t="s">
        <v>36</v>
      </c>
      <c r="C160" s="15">
        <v>43849</v>
      </c>
      <c r="D160" s="15" t="s">
        <v>32</v>
      </c>
      <c r="E160" s="69">
        <f t="shared" ref="E160:E169" si="76">J144</f>
        <v>1.3</v>
      </c>
      <c r="F160" s="29">
        <v>78</v>
      </c>
      <c r="G160" s="29">
        <v>72</v>
      </c>
      <c r="H160" s="9">
        <f t="shared" si="74"/>
        <v>77</v>
      </c>
      <c r="I160" s="9">
        <f t="shared" si="75"/>
        <v>-5</v>
      </c>
      <c r="J160" s="47">
        <f t="shared" si="59"/>
        <v>1.4000000000000001</v>
      </c>
    </row>
    <row r="161" spans="2:10" outlineLevel="1" x14ac:dyDescent="0.3">
      <c r="B161" s="28" t="s">
        <v>37</v>
      </c>
      <c r="C161" s="15">
        <v>43849</v>
      </c>
      <c r="D161" s="15" t="s">
        <v>32</v>
      </c>
      <c r="E161" s="69">
        <f t="shared" si="76"/>
        <v>6.1</v>
      </c>
      <c r="F161" s="29">
        <v>76</v>
      </c>
      <c r="G161" s="29">
        <v>72</v>
      </c>
      <c r="H161" s="9">
        <f t="shared" ref="H161:H166" si="77">F161-ROUND(E161,0)</f>
        <v>70</v>
      </c>
      <c r="I161" s="9">
        <f t="shared" ref="I161:I166" si="78">G161-H161</f>
        <v>2</v>
      </c>
      <c r="J161" s="47">
        <f t="shared" ref="J161:J166" si="79">IF(I161&gt;0, E161-I161*0.2, IF(I161&lt;-3, E161+0.1, E161))</f>
        <v>5.6999999999999993</v>
      </c>
    </row>
    <row r="162" spans="2:10" outlineLevel="1" x14ac:dyDescent="0.3">
      <c r="B162" s="28" t="s">
        <v>8</v>
      </c>
      <c r="C162" s="15">
        <v>43849</v>
      </c>
      <c r="D162" s="15" t="s">
        <v>32</v>
      </c>
      <c r="E162" s="69">
        <f t="shared" si="76"/>
        <v>2.8</v>
      </c>
      <c r="F162" s="29">
        <v>74</v>
      </c>
      <c r="G162" s="29">
        <v>72</v>
      </c>
      <c r="H162" s="9">
        <f t="shared" si="77"/>
        <v>71</v>
      </c>
      <c r="I162" s="9">
        <f t="shared" si="78"/>
        <v>1</v>
      </c>
      <c r="J162" s="47">
        <f t="shared" si="79"/>
        <v>2.5999999999999996</v>
      </c>
    </row>
    <row r="163" spans="2:10" outlineLevel="1" x14ac:dyDescent="0.3">
      <c r="B163" s="28" t="s">
        <v>87</v>
      </c>
      <c r="C163" s="15">
        <v>43849</v>
      </c>
      <c r="D163" s="15" t="s">
        <v>32</v>
      </c>
      <c r="E163" s="69">
        <f t="shared" si="76"/>
        <v>5.9999999999999982</v>
      </c>
      <c r="F163" s="29">
        <v>83</v>
      </c>
      <c r="G163" s="29">
        <v>72</v>
      </c>
      <c r="H163" s="9">
        <f t="shared" si="77"/>
        <v>77</v>
      </c>
      <c r="I163" s="9">
        <f t="shared" si="78"/>
        <v>-5</v>
      </c>
      <c r="J163" s="47">
        <f t="shared" si="79"/>
        <v>6.0999999999999979</v>
      </c>
    </row>
    <row r="164" spans="2:10" outlineLevel="1" x14ac:dyDescent="0.3">
      <c r="B164" s="28" t="s">
        <v>60</v>
      </c>
      <c r="C164" s="15">
        <v>43849</v>
      </c>
      <c r="D164" s="15" t="s">
        <v>32</v>
      </c>
      <c r="E164" s="69">
        <f t="shared" si="76"/>
        <v>6.5999999999999979</v>
      </c>
      <c r="F164" s="29">
        <v>89</v>
      </c>
      <c r="G164" s="29">
        <v>72</v>
      </c>
      <c r="H164" s="9">
        <f t="shared" si="77"/>
        <v>82</v>
      </c>
      <c r="I164" s="9">
        <f t="shared" si="78"/>
        <v>-10</v>
      </c>
      <c r="J164" s="47">
        <f t="shared" si="79"/>
        <v>6.6999999999999975</v>
      </c>
    </row>
    <row r="165" spans="2:10" outlineLevel="1" x14ac:dyDescent="0.3">
      <c r="B165" s="28" t="s">
        <v>83</v>
      </c>
      <c r="C165" s="15">
        <v>43849</v>
      </c>
      <c r="D165" s="15" t="s">
        <v>32</v>
      </c>
      <c r="E165" s="69">
        <f t="shared" si="76"/>
        <v>8.9999999999999982</v>
      </c>
      <c r="F165" s="29">
        <v>102</v>
      </c>
      <c r="G165" s="29">
        <v>72</v>
      </c>
      <c r="H165" s="9">
        <f t="shared" si="77"/>
        <v>93</v>
      </c>
      <c r="I165" s="9">
        <f t="shared" si="78"/>
        <v>-21</v>
      </c>
      <c r="J165" s="47">
        <f t="shared" si="79"/>
        <v>9.0999999999999979</v>
      </c>
    </row>
    <row r="166" spans="2:10" outlineLevel="1" x14ac:dyDescent="0.3">
      <c r="B166" s="28" t="s">
        <v>43</v>
      </c>
      <c r="C166" s="15">
        <v>43849</v>
      </c>
      <c r="D166" s="15" t="s">
        <v>32</v>
      </c>
      <c r="E166" s="69">
        <f t="shared" si="76"/>
        <v>11.199999999999998</v>
      </c>
      <c r="F166" s="29">
        <v>98</v>
      </c>
      <c r="G166" s="29">
        <v>72</v>
      </c>
      <c r="H166" s="9">
        <f t="shared" si="77"/>
        <v>87</v>
      </c>
      <c r="I166" s="9">
        <f t="shared" si="78"/>
        <v>-15</v>
      </c>
      <c r="J166" s="47">
        <f t="shared" si="79"/>
        <v>11.299999999999997</v>
      </c>
    </row>
    <row r="167" spans="2:10" outlineLevel="1" x14ac:dyDescent="0.3">
      <c r="B167" s="28" t="s">
        <v>96</v>
      </c>
      <c r="C167" s="15">
        <v>43849</v>
      </c>
      <c r="D167" s="15" t="s">
        <v>32</v>
      </c>
      <c r="E167" s="69">
        <f t="shared" si="76"/>
        <v>12.499999999999998</v>
      </c>
      <c r="F167" s="29">
        <v>107</v>
      </c>
      <c r="G167" s="29">
        <v>72</v>
      </c>
      <c r="H167" s="9">
        <f t="shared" si="74"/>
        <v>94</v>
      </c>
      <c r="I167" s="9">
        <f t="shared" si="75"/>
        <v>-22</v>
      </c>
      <c r="J167" s="47">
        <f t="shared" si="59"/>
        <v>12.599999999999998</v>
      </c>
    </row>
    <row r="168" spans="2:10" outlineLevel="1" x14ac:dyDescent="0.3">
      <c r="B168" s="28" t="s">
        <v>70</v>
      </c>
      <c r="C168" s="8">
        <v>43849</v>
      </c>
      <c r="D168" s="15" t="s">
        <v>32</v>
      </c>
      <c r="E168" s="44">
        <f t="shared" si="76"/>
        <v>10.7</v>
      </c>
      <c r="F168" s="29">
        <v>101</v>
      </c>
      <c r="G168" s="29">
        <v>72</v>
      </c>
      <c r="H168" s="9">
        <f t="shared" si="74"/>
        <v>90</v>
      </c>
      <c r="I168" s="9">
        <f t="shared" si="75"/>
        <v>-18</v>
      </c>
      <c r="J168" s="47">
        <f t="shared" si="59"/>
        <v>10.799999999999999</v>
      </c>
    </row>
    <row r="169" spans="2:10" outlineLevel="1" x14ac:dyDescent="0.3">
      <c r="B169" s="28" t="s">
        <v>12</v>
      </c>
      <c r="C169" s="8">
        <v>43849</v>
      </c>
      <c r="D169" s="15" t="s">
        <v>32</v>
      </c>
      <c r="E169" s="44">
        <f t="shared" si="76"/>
        <v>8.2999999999999989</v>
      </c>
      <c r="F169" s="29">
        <v>91</v>
      </c>
      <c r="G169" s="29">
        <v>72</v>
      </c>
      <c r="H169" s="9">
        <f t="shared" si="74"/>
        <v>83</v>
      </c>
      <c r="I169" s="9">
        <f t="shared" si="75"/>
        <v>-11</v>
      </c>
      <c r="J169" s="47">
        <f t="shared" si="59"/>
        <v>8.3999999999999986</v>
      </c>
    </row>
    <row r="170" spans="2:10" outlineLevel="1" x14ac:dyDescent="0.3">
      <c r="B170" s="28" t="s">
        <v>86</v>
      </c>
      <c r="C170" s="8">
        <v>43849</v>
      </c>
      <c r="D170" s="15" t="s">
        <v>32</v>
      </c>
      <c r="E170" s="44">
        <f>J155</f>
        <v>3.4000000000000004</v>
      </c>
      <c r="F170" s="29">
        <v>79</v>
      </c>
      <c r="G170" s="29">
        <v>72</v>
      </c>
      <c r="H170" s="9">
        <f t="shared" si="74"/>
        <v>76</v>
      </c>
      <c r="I170" s="9">
        <f t="shared" si="75"/>
        <v>-4</v>
      </c>
      <c r="J170" s="47">
        <f t="shared" si="59"/>
        <v>3.5000000000000004</v>
      </c>
    </row>
    <row r="171" spans="2:10" outlineLevel="1" x14ac:dyDescent="0.3">
      <c r="B171" s="28" t="s">
        <v>101</v>
      </c>
      <c r="C171" s="8">
        <v>43849</v>
      </c>
      <c r="D171" s="15" t="s">
        <v>32</v>
      </c>
      <c r="E171" s="69">
        <f>J156</f>
        <v>5.0999999999999996</v>
      </c>
      <c r="F171" s="29">
        <v>87</v>
      </c>
      <c r="G171" s="29">
        <v>72</v>
      </c>
      <c r="H171" s="9">
        <f t="shared" si="74"/>
        <v>82</v>
      </c>
      <c r="I171" s="9">
        <f t="shared" si="75"/>
        <v>-10</v>
      </c>
      <c r="J171" s="47">
        <f t="shared" si="59"/>
        <v>5.1999999999999993</v>
      </c>
    </row>
    <row r="172" spans="2:10" outlineLevel="1" x14ac:dyDescent="0.3">
      <c r="B172" s="28" t="s">
        <v>41</v>
      </c>
      <c r="C172" s="8">
        <v>43849</v>
      </c>
      <c r="D172" s="15" t="s">
        <v>32</v>
      </c>
      <c r="E172" s="69">
        <f>J130</f>
        <v>2.2999999999999998</v>
      </c>
      <c r="F172" s="29">
        <v>73</v>
      </c>
      <c r="G172" s="29">
        <v>72</v>
      </c>
      <c r="H172" s="9">
        <f t="shared" si="74"/>
        <v>71</v>
      </c>
      <c r="I172" s="9">
        <f t="shared" si="75"/>
        <v>1</v>
      </c>
      <c r="J172" s="47">
        <f t="shared" si="59"/>
        <v>2.0999999999999996</v>
      </c>
    </row>
    <row r="173" spans="2:10" outlineLevel="1" x14ac:dyDescent="0.3">
      <c r="B173" s="28" t="s">
        <v>93</v>
      </c>
      <c r="C173" s="8">
        <v>43849</v>
      </c>
      <c r="D173" s="15" t="s">
        <v>32</v>
      </c>
      <c r="E173" s="69">
        <f>J107</f>
        <v>5.4</v>
      </c>
      <c r="F173" s="29">
        <v>90</v>
      </c>
      <c r="G173" s="29">
        <v>72</v>
      </c>
      <c r="H173" s="9">
        <f t="shared" ref="H173:H174" si="80">F173-ROUND(E173,0)</f>
        <v>85</v>
      </c>
      <c r="I173" s="9">
        <f t="shared" ref="I173:I174" si="81">G173-H173</f>
        <v>-13</v>
      </c>
      <c r="J173" s="47">
        <f t="shared" ref="J173:J174" si="82">IF(I173&gt;0, E173-I173*0.2, IF(I173&lt;-3, E173+0.1, E173))</f>
        <v>5.5</v>
      </c>
    </row>
    <row r="174" spans="2:10" outlineLevel="1" x14ac:dyDescent="0.3">
      <c r="B174" s="28" t="str">
        <f>B38</f>
        <v>Zago Gianluca</v>
      </c>
      <c r="C174" s="8">
        <v>43849</v>
      </c>
      <c r="D174" s="15" t="s">
        <v>32</v>
      </c>
      <c r="E174" s="69">
        <f>ROUND(C38/2,1)</f>
        <v>5.2</v>
      </c>
      <c r="F174" s="29">
        <v>98</v>
      </c>
      <c r="G174" s="29">
        <v>72</v>
      </c>
      <c r="H174" s="9">
        <f t="shared" si="80"/>
        <v>93</v>
      </c>
      <c r="I174" s="9">
        <f t="shared" si="81"/>
        <v>-21</v>
      </c>
      <c r="J174" s="47">
        <f t="shared" si="82"/>
        <v>5.3</v>
      </c>
    </row>
    <row r="175" spans="2:10" outlineLevel="1" x14ac:dyDescent="0.3">
      <c r="B175" s="31" t="str">
        <f>B42</f>
        <v>Grňa Martin</v>
      </c>
      <c r="C175" s="32">
        <v>43849</v>
      </c>
      <c r="D175" s="33" t="s">
        <v>32</v>
      </c>
      <c r="E175" s="74">
        <f>ROUND(C42/2,1)</f>
        <v>2.1</v>
      </c>
      <c r="F175" s="35">
        <v>91</v>
      </c>
      <c r="G175" s="35">
        <v>72</v>
      </c>
      <c r="H175" s="34">
        <f t="shared" si="74"/>
        <v>89</v>
      </c>
      <c r="I175" s="34">
        <f t="shared" si="75"/>
        <v>-17</v>
      </c>
      <c r="J175" s="66">
        <f t="shared" si="59"/>
        <v>2.2000000000000002</v>
      </c>
    </row>
    <row r="176" spans="2:10" outlineLevel="1" x14ac:dyDescent="0.3">
      <c r="B176" s="37" t="s">
        <v>14</v>
      </c>
      <c r="C176" s="1">
        <v>43856</v>
      </c>
      <c r="D176" s="15" t="s">
        <v>104</v>
      </c>
      <c r="E176" s="75">
        <f>J157</f>
        <v>3.5</v>
      </c>
      <c r="F176" s="29">
        <v>75</v>
      </c>
      <c r="G176" s="29">
        <v>72</v>
      </c>
      <c r="H176" s="29">
        <f t="shared" si="74"/>
        <v>71</v>
      </c>
      <c r="I176" s="29">
        <f t="shared" si="75"/>
        <v>1</v>
      </c>
      <c r="J176" s="67">
        <f t="shared" si="59"/>
        <v>3.3</v>
      </c>
    </row>
    <row r="177" spans="2:12" outlineLevel="1" x14ac:dyDescent="0.3">
      <c r="B177" s="28" t="s">
        <v>15</v>
      </c>
      <c r="C177" s="1">
        <v>43856</v>
      </c>
      <c r="D177" s="15" t="s">
        <v>104</v>
      </c>
      <c r="E177" s="75">
        <f t="shared" ref="E177:E184" si="83">J158</f>
        <v>0.8</v>
      </c>
      <c r="F177" s="29">
        <v>73</v>
      </c>
      <c r="G177" s="29">
        <v>72</v>
      </c>
      <c r="H177" s="29">
        <f t="shared" si="74"/>
        <v>72</v>
      </c>
      <c r="I177" s="29">
        <f t="shared" si="75"/>
        <v>0</v>
      </c>
      <c r="J177" s="67">
        <f t="shared" si="59"/>
        <v>0.8</v>
      </c>
      <c r="L177" s="15"/>
    </row>
    <row r="178" spans="2:12" outlineLevel="1" x14ac:dyDescent="0.3">
      <c r="B178" s="28" t="s">
        <v>35</v>
      </c>
      <c r="C178" s="1">
        <v>43856</v>
      </c>
      <c r="D178" s="15" t="s">
        <v>104</v>
      </c>
      <c r="E178" s="75">
        <f t="shared" si="83"/>
        <v>1.0999999999999999</v>
      </c>
      <c r="F178" s="29">
        <v>70</v>
      </c>
      <c r="G178" s="29">
        <v>72</v>
      </c>
      <c r="H178" s="29">
        <f t="shared" si="74"/>
        <v>69</v>
      </c>
      <c r="I178" s="29">
        <f t="shared" si="75"/>
        <v>3</v>
      </c>
      <c r="J178" s="67">
        <f t="shared" si="59"/>
        <v>0.49999999999999978</v>
      </c>
      <c r="L178" s="29"/>
    </row>
    <row r="179" spans="2:12" outlineLevel="1" x14ac:dyDescent="0.3">
      <c r="B179" s="28" t="s">
        <v>36</v>
      </c>
      <c r="C179" s="1">
        <v>43856</v>
      </c>
      <c r="D179" s="15" t="s">
        <v>104</v>
      </c>
      <c r="E179" s="75">
        <f t="shared" si="83"/>
        <v>1.4000000000000001</v>
      </c>
      <c r="F179" s="29">
        <v>71</v>
      </c>
      <c r="G179" s="29">
        <v>72</v>
      </c>
      <c r="H179" s="29">
        <f t="shared" si="74"/>
        <v>70</v>
      </c>
      <c r="I179" s="29">
        <f t="shared" si="75"/>
        <v>2</v>
      </c>
      <c r="J179" s="67">
        <f t="shared" si="59"/>
        <v>1</v>
      </c>
    </row>
    <row r="180" spans="2:12" outlineLevel="1" x14ac:dyDescent="0.3">
      <c r="B180" s="28" t="s">
        <v>37</v>
      </c>
      <c r="C180" s="1">
        <v>43856</v>
      </c>
      <c r="D180" s="15" t="s">
        <v>104</v>
      </c>
      <c r="E180" s="75">
        <f t="shared" si="83"/>
        <v>5.6999999999999993</v>
      </c>
      <c r="F180" s="29">
        <v>73</v>
      </c>
      <c r="G180" s="29">
        <v>72</v>
      </c>
      <c r="H180" s="29">
        <f t="shared" si="74"/>
        <v>67</v>
      </c>
      <c r="I180" s="29">
        <f t="shared" si="75"/>
        <v>5</v>
      </c>
      <c r="J180" s="67">
        <f t="shared" si="59"/>
        <v>4.6999999999999993</v>
      </c>
    </row>
    <row r="181" spans="2:12" outlineLevel="1" x14ac:dyDescent="0.3">
      <c r="B181" s="28" t="s">
        <v>8</v>
      </c>
      <c r="C181" s="1">
        <v>43856</v>
      </c>
      <c r="D181" s="15" t="s">
        <v>104</v>
      </c>
      <c r="E181" s="75">
        <f t="shared" si="83"/>
        <v>2.5999999999999996</v>
      </c>
      <c r="F181" s="29">
        <v>75</v>
      </c>
      <c r="G181" s="29">
        <v>72</v>
      </c>
      <c r="H181" s="29">
        <f t="shared" si="74"/>
        <v>72</v>
      </c>
      <c r="I181" s="29">
        <f t="shared" si="75"/>
        <v>0</v>
      </c>
      <c r="J181" s="67">
        <f t="shared" si="59"/>
        <v>2.5999999999999996</v>
      </c>
    </row>
    <row r="182" spans="2:12" outlineLevel="1" x14ac:dyDescent="0.3">
      <c r="B182" s="28" t="s">
        <v>87</v>
      </c>
      <c r="C182" s="1">
        <v>43856</v>
      </c>
      <c r="D182" s="15" t="s">
        <v>104</v>
      </c>
      <c r="E182" s="75">
        <f t="shared" si="83"/>
        <v>6.0999999999999979</v>
      </c>
      <c r="F182" s="29">
        <v>80</v>
      </c>
      <c r="G182" s="29">
        <v>72</v>
      </c>
      <c r="H182" s="29">
        <f t="shared" si="74"/>
        <v>74</v>
      </c>
      <c r="I182" s="29">
        <f t="shared" si="75"/>
        <v>-2</v>
      </c>
      <c r="J182" s="67">
        <f t="shared" si="59"/>
        <v>6.0999999999999979</v>
      </c>
    </row>
    <row r="183" spans="2:12" outlineLevel="1" x14ac:dyDescent="0.3">
      <c r="B183" s="28" t="s">
        <v>60</v>
      </c>
      <c r="C183" s="1">
        <v>43856</v>
      </c>
      <c r="D183" s="15" t="s">
        <v>104</v>
      </c>
      <c r="E183" s="75">
        <f t="shared" si="83"/>
        <v>6.6999999999999975</v>
      </c>
      <c r="F183" s="29">
        <v>80</v>
      </c>
      <c r="G183" s="29">
        <v>72</v>
      </c>
      <c r="H183" s="29">
        <f t="shared" si="74"/>
        <v>73</v>
      </c>
      <c r="I183" s="29">
        <f t="shared" si="75"/>
        <v>-1</v>
      </c>
      <c r="J183" s="67">
        <f t="shared" si="59"/>
        <v>6.6999999999999975</v>
      </c>
    </row>
    <row r="184" spans="2:12" outlineLevel="1" x14ac:dyDescent="0.3">
      <c r="B184" s="28" t="s">
        <v>83</v>
      </c>
      <c r="C184" s="1">
        <v>43856</v>
      </c>
      <c r="D184" s="15" t="s">
        <v>104</v>
      </c>
      <c r="E184" s="75">
        <f t="shared" si="83"/>
        <v>9.0999999999999979</v>
      </c>
      <c r="F184" s="29">
        <v>81</v>
      </c>
      <c r="G184" s="29">
        <v>72</v>
      </c>
      <c r="H184" s="29">
        <f t="shared" ref="H184:H187" si="84">F184-ROUND(E184,0)</f>
        <v>72</v>
      </c>
      <c r="I184" s="29">
        <f t="shared" ref="I184:I187" si="85">G184-H184</f>
        <v>0</v>
      </c>
      <c r="J184" s="67">
        <f t="shared" ref="J184:J187" si="86">IF(I184&gt;0, E184-I184*0.2, IF(I184&lt;-3, E184+0.1, E184))</f>
        <v>9.0999999999999979</v>
      </c>
    </row>
    <row r="185" spans="2:12" outlineLevel="1" x14ac:dyDescent="0.3">
      <c r="B185" s="28" t="s">
        <v>96</v>
      </c>
      <c r="C185" s="1">
        <v>43856</v>
      </c>
      <c r="D185" s="15" t="s">
        <v>104</v>
      </c>
      <c r="E185" s="75">
        <f>J167</f>
        <v>12.599999999999998</v>
      </c>
      <c r="F185" s="29">
        <v>93</v>
      </c>
      <c r="G185" s="29">
        <v>72</v>
      </c>
      <c r="H185" s="29">
        <f t="shared" si="84"/>
        <v>80</v>
      </c>
      <c r="I185" s="29">
        <f t="shared" si="85"/>
        <v>-8</v>
      </c>
      <c r="J185" s="67">
        <f t="shared" si="86"/>
        <v>12.699999999999998</v>
      </c>
    </row>
    <row r="186" spans="2:12" outlineLevel="1" x14ac:dyDescent="0.3">
      <c r="B186" s="28" t="s">
        <v>12</v>
      </c>
      <c r="C186" s="1">
        <v>43856</v>
      </c>
      <c r="D186" s="15" t="s">
        <v>104</v>
      </c>
      <c r="E186" s="75">
        <f>J169</f>
        <v>8.3999999999999986</v>
      </c>
      <c r="F186" s="29">
        <v>85</v>
      </c>
      <c r="G186" s="29">
        <v>72</v>
      </c>
      <c r="H186" s="29">
        <f t="shared" si="84"/>
        <v>77</v>
      </c>
      <c r="I186" s="29">
        <f t="shared" si="85"/>
        <v>-5</v>
      </c>
      <c r="J186" s="67">
        <f t="shared" si="86"/>
        <v>8.4999999999999982</v>
      </c>
    </row>
    <row r="187" spans="2:12" outlineLevel="1" x14ac:dyDescent="0.3">
      <c r="B187" s="28" t="s">
        <v>86</v>
      </c>
      <c r="C187" s="1">
        <v>43856</v>
      </c>
      <c r="D187" s="15" t="s">
        <v>104</v>
      </c>
      <c r="E187" s="75">
        <f>J170</f>
        <v>3.5000000000000004</v>
      </c>
      <c r="F187" s="29">
        <v>72</v>
      </c>
      <c r="G187" s="29">
        <v>72</v>
      </c>
      <c r="H187" s="29">
        <f t="shared" si="84"/>
        <v>68</v>
      </c>
      <c r="I187" s="29">
        <f t="shared" si="85"/>
        <v>4</v>
      </c>
      <c r="J187" s="67">
        <f t="shared" si="86"/>
        <v>2.7</v>
      </c>
    </row>
    <row r="188" spans="2:12" outlineLevel="1" x14ac:dyDescent="0.3">
      <c r="B188" s="28" t="s">
        <v>101</v>
      </c>
      <c r="C188" s="1">
        <v>43856</v>
      </c>
      <c r="D188" s="15" t="s">
        <v>104</v>
      </c>
      <c r="E188" s="75">
        <f>J171</f>
        <v>5.1999999999999993</v>
      </c>
      <c r="F188" s="29">
        <v>81</v>
      </c>
      <c r="G188" s="29">
        <v>72</v>
      </c>
      <c r="H188" s="29">
        <f t="shared" si="74"/>
        <v>76</v>
      </c>
      <c r="I188" s="29">
        <f t="shared" si="75"/>
        <v>-4</v>
      </c>
      <c r="J188" s="67">
        <f t="shared" si="59"/>
        <v>5.2999999999999989</v>
      </c>
    </row>
    <row r="189" spans="2:12" outlineLevel="1" x14ac:dyDescent="0.3">
      <c r="B189" s="28" t="s">
        <v>93</v>
      </c>
      <c r="C189" s="1">
        <v>43856</v>
      </c>
      <c r="D189" s="15" t="s">
        <v>104</v>
      </c>
      <c r="E189" s="75">
        <f>J173</f>
        <v>5.5</v>
      </c>
      <c r="F189" s="29">
        <v>79</v>
      </c>
      <c r="G189" s="29">
        <v>72</v>
      </c>
      <c r="H189" s="29">
        <f t="shared" si="74"/>
        <v>73</v>
      </c>
      <c r="I189" s="29">
        <f t="shared" si="75"/>
        <v>-1</v>
      </c>
      <c r="J189" s="67">
        <f t="shared" si="59"/>
        <v>5.5</v>
      </c>
    </row>
    <row r="190" spans="2:12" outlineLevel="1" x14ac:dyDescent="0.3">
      <c r="B190" s="28" t="s">
        <v>30</v>
      </c>
      <c r="C190" s="32">
        <v>43856</v>
      </c>
      <c r="D190" s="33" t="s">
        <v>104</v>
      </c>
      <c r="E190" s="71">
        <f>J154</f>
        <v>7.0999999999999979</v>
      </c>
      <c r="F190" s="35">
        <v>75</v>
      </c>
      <c r="G190" s="35">
        <v>72</v>
      </c>
      <c r="H190" s="35">
        <f t="shared" ref="H190" si="87">F190-ROUND(E190,0)</f>
        <v>68</v>
      </c>
      <c r="I190" s="35">
        <f t="shared" ref="I190" si="88">G190-H190</f>
        <v>4</v>
      </c>
      <c r="J190" s="68">
        <f t="shared" si="59"/>
        <v>6.299999999999998</v>
      </c>
    </row>
    <row r="191" spans="2:12" outlineLevel="1" x14ac:dyDescent="0.3">
      <c r="B191" s="37" t="s">
        <v>14</v>
      </c>
      <c r="C191" s="1">
        <v>43863</v>
      </c>
      <c r="D191" s="15" t="s">
        <v>21</v>
      </c>
      <c r="E191" s="75">
        <f>J176</f>
        <v>3.3</v>
      </c>
      <c r="F191" s="29">
        <v>79</v>
      </c>
      <c r="G191" s="29">
        <v>72</v>
      </c>
      <c r="H191" s="29">
        <f t="shared" si="74"/>
        <v>76</v>
      </c>
      <c r="I191" s="29">
        <f t="shared" si="75"/>
        <v>-4</v>
      </c>
      <c r="J191" s="67">
        <f t="shared" si="59"/>
        <v>3.4</v>
      </c>
    </row>
    <row r="192" spans="2:12" outlineLevel="1" x14ac:dyDescent="0.3">
      <c r="B192" s="28" t="s">
        <v>15</v>
      </c>
      <c r="C192" s="1">
        <v>43863</v>
      </c>
      <c r="D192" s="15" t="s">
        <v>21</v>
      </c>
      <c r="E192" s="75">
        <f>J177</f>
        <v>0.8</v>
      </c>
      <c r="F192" s="29">
        <v>75</v>
      </c>
      <c r="G192" s="29">
        <v>72</v>
      </c>
      <c r="H192" s="29">
        <f t="shared" si="74"/>
        <v>74</v>
      </c>
      <c r="I192" s="29">
        <f t="shared" si="75"/>
        <v>-2</v>
      </c>
      <c r="J192" s="67">
        <f t="shared" si="59"/>
        <v>0.8</v>
      </c>
    </row>
    <row r="193" spans="2:10" outlineLevel="1" x14ac:dyDescent="0.3">
      <c r="B193" s="28" t="s">
        <v>35</v>
      </c>
      <c r="C193" s="1">
        <v>43863</v>
      </c>
      <c r="D193" s="15" t="s">
        <v>21</v>
      </c>
      <c r="E193" s="75">
        <f t="shared" ref="E193:E200" si="89">J178</f>
        <v>0.49999999999999978</v>
      </c>
      <c r="F193" s="29">
        <v>80</v>
      </c>
      <c r="G193" s="29">
        <v>72</v>
      </c>
      <c r="H193" s="29">
        <f t="shared" si="74"/>
        <v>79</v>
      </c>
      <c r="I193" s="29">
        <f t="shared" si="75"/>
        <v>-7</v>
      </c>
      <c r="J193" s="67">
        <f t="shared" si="59"/>
        <v>0.59999999999999976</v>
      </c>
    </row>
    <row r="194" spans="2:10" outlineLevel="1" x14ac:dyDescent="0.3">
      <c r="B194" s="28" t="s">
        <v>36</v>
      </c>
      <c r="C194" s="1">
        <v>43863</v>
      </c>
      <c r="D194" s="15" t="s">
        <v>21</v>
      </c>
      <c r="E194" s="75">
        <f t="shared" si="89"/>
        <v>1</v>
      </c>
      <c r="F194" s="29">
        <v>72</v>
      </c>
      <c r="G194" s="29">
        <v>72</v>
      </c>
      <c r="H194" s="29">
        <f t="shared" si="74"/>
        <v>71</v>
      </c>
      <c r="I194" s="29">
        <f t="shared" si="75"/>
        <v>1</v>
      </c>
      <c r="J194" s="67">
        <f t="shared" si="59"/>
        <v>0.8</v>
      </c>
    </row>
    <row r="195" spans="2:10" outlineLevel="1" x14ac:dyDescent="0.3">
      <c r="B195" s="28" t="s">
        <v>37</v>
      </c>
      <c r="C195" s="1">
        <v>43863</v>
      </c>
      <c r="D195" s="15" t="s">
        <v>21</v>
      </c>
      <c r="E195" s="75">
        <f t="shared" si="89"/>
        <v>4.6999999999999993</v>
      </c>
      <c r="F195" s="29">
        <v>77</v>
      </c>
      <c r="G195" s="29">
        <v>72</v>
      </c>
      <c r="H195" s="29">
        <f t="shared" si="74"/>
        <v>72</v>
      </c>
      <c r="I195" s="29">
        <f t="shared" si="75"/>
        <v>0</v>
      </c>
      <c r="J195" s="67">
        <f t="shared" si="59"/>
        <v>4.6999999999999993</v>
      </c>
    </row>
    <row r="196" spans="2:10" outlineLevel="1" x14ac:dyDescent="0.3">
      <c r="B196" s="28" t="s">
        <v>8</v>
      </c>
      <c r="C196" s="1">
        <v>43863</v>
      </c>
      <c r="D196" s="15" t="s">
        <v>21</v>
      </c>
      <c r="E196" s="75">
        <f t="shared" si="89"/>
        <v>2.5999999999999996</v>
      </c>
      <c r="F196" s="29">
        <v>79</v>
      </c>
      <c r="G196" s="29">
        <v>72</v>
      </c>
      <c r="H196" s="29">
        <f t="shared" ref="H196:H201" si="90">F196-ROUND(E196,0)</f>
        <v>76</v>
      </c>
      <c r="I196" s="29">
        <f t="shared" ref="I196:I201" si="91">G196-H196</f>
        <v>-4</v>
      </c>
      <c r="J196" s="67">
        <f t="shared" ref="J196:J201" si="92">IF(I196&gt;0, E196-I196*0.2, IF(I196&lt;-3, E196+0.1, E196))</f>
        <v>2.6999999999999997</v>
      </c>
    </row>
    <row r="197" spans="2:10" outlineLevel="1" x14ac:dyDescent="0.3">
      <c r="B197" s="28" t="s">
        <v>87</v>
      </c>
      <c r="C197" s="1">
        <v>43863</v>
      </c>
      <c r="D197" s="15" t="s">
        <v>21</v>
      </c>
      <c r="E197" s="75">
        <f t="shared" si="89"/>
        <v>6.0999999999999979</v>
      </c>
      <c r="F197" s="29">
        <v>87</v>
      </c>
      <c r="G197" s="29">
        <v>72</v>
      </c>
      <c r="H197" s="29">
        <f t="shared" si="90"/>
        <v>81</v>
      </c>
      <c r="I197" s="29">
        <f t="shared" si="91"/>
        <v>-9</v>
      </c>
      <c r="J197" s="67">
        <f t="shared" si="92"/>
        <v>6.1999999999999975</v>
      </c>
    </row>
    <row r="198" spans="2:10" outlineLevel="1" x14ac:dyDescent="0.3">
      <c r="B198" s="28" t="s">
        <v>60</v>
      </c>
      <c r="C198" s="1">
        <v>43863</v>
      </c>
      <c r="D198" s="15" t="s">
        <v>21</v>
      </c>
      <c r="E198" s="75">
        <f t="shared" si="89"/>
        <v>6.6999999999999975</v>
      </c>
      <c r="F198" s="29">
        <v>94</v>
      </c>
      <c r="G198" s="29">
        <v>72</v>
      </c>
      <c r="H198" s="29">
        <f t="shared" si="90"/>
        <v>87</v>
      </c>
      <c r="I198" s="29">
        <f t="shared" si="91"/>
        <v>-15</v>
      </c>
      <c r="J198" s="67">
        <f t="shared" si="92"/>
        <v>6.7999999999999972</v>
      </c>
    </row>
    <row r="199" spans="2:10" outlineLevel="1" x14ac:dyDescent="0.3">
      <c r="B199" s="28" t="s">
        <v>83</v>
      </c>
      <c r="C199" s="1">
        <v>43863</v>
      </c>
      <c r="D199" s="15" t="s">
        <v>21</v>
      </c>
      <c r="E199" s="75">
        <f t="shared" si="89"/>
        <v>9.0999999999999979</v>
      </c>
      <c r="F199" s="29">
        <v>84</v>
      </c>
      <c r="G199" s="29">
        <v>72</v>
      </c>
      <c r="H199" s="29">
        <f t="shared" si="90"/>
        <v>75</v>
      </c>
      <c r="I199" s="29">
        <f t="shared" si="91"/>
        <v>-3</v>
      </c>
      <c r="J199" s="67">
        <f t="shared" si="92"/>
        <v>9.0999999999999979</v>
      </c>
    </row>
    <row r="200" spans="2:10" outlineLevel="1" x14ac:dyDescent="0.3">
      <c r="B200" s="28" t="s">
        <v>96</v>
      </c>
      <c r="C200" s="1">
        <v>43863</v>
      </c>
      <c r="D200" s="15" t="s">
        <v>21</v>
      </c>
      <c r="E200" s="75">
        <f t="shared" si="89"/>
        <v>12.699999999999998</v>
      </c>
      <c r="F200" s="29">
        <v>96</v>
      </c>
      <c r="G200" s="29">
        <v>72</v>
      </c>
      <c r="H200" s="29">
        <f t="shared" si="90"/>
        <v>83</v>
      </c>
      <c r="I200" s="29">
        <f t="shared" si="91"/>
        <v>-11</v>
      </c>
      <c r="J200" s="67">
        <f t="shared" si="92"/>
        <v>12.799999999999997</v>
      </c>
    </row>
    <row r="201" spans="2:10" outlineLevel="1" x14ac:dyDescent="0.3">
      <c r="B201" s="28" t="s">
        <v>86</v>
      </c>
      <c r="C201" s="1">
        <v>43863</v>
      </c>
      <c r="D201" s="15" t="s">
        <v>21</v>
      </c>
      <c r="E201" s="75">
        <f>J187</f>
        <v>2.7</v>
      </c>
      <c r="F201" s="29">
        <v>75</v>
      </c>
      <c r="G201" s="29">
        <v>72</v>
      </c>
      <c r="H201" s="29">
        <f t="shared" si="90"/>
        <v>72</v>
      </c>
      <c r="I201" s="29">
        <f t="shared" si="91"/>
        <v>0</v>
      </c>
      <c r="J201" s="67">
        <f t="shared" si="92"/>
        <v>2.7</v>
      </c>
    </row>
    <row r="202" spans="2:10" outlineLevel="1" x14ac:dyDescent="0.3">
      <c r="B202" s="28" t="str">
        <f>B29</f>
        <v>Bareš Jakub</v>
      </c>
      <c r="C202" s="1">
        <v>43863</v>
      </c>
      <c r="D202" s="15" t="s">
        <v>21</v>
      </c>
      <c r="E202" s="75">
        <f>J106</f>
        <v>18</v>
      </c>
      <c r="F202" s="29">
        <v>113</v>
      </c>
      <c r="G202" s="29">
        <v>72</v>
      </c>
      <c r="H202" s="29">
        <f t="shared" si="74"/>
        <v>95</v>
      </c>
      <c r="I202" s="29">
        <f t="shared" si="75"/>
        <v>-23</v>
      </c>
      <c r="J202" s="67">
        <v>18</v>
      </c>
    </row>
    <row r="203" spans="2:10" outlineLevel="1" x14ac:dyDescent="0.3">
      <c r="B203" s="28" t="str">
        <f>B13</f>
        <v>Fila Albert</v>
      </c>
      <c r="C203" s="1">
        <v>43863</v>
      </c>
      <c r="D203" s="15" t="s">
        <v>21</v>
      </c>
      <c r="E203" s="75">
        <f>J172</f>
        <v>2.0999999999999996</v>
      </c>
      <c r="F203" s="29">
        <v>69</v>
      </c>
      <c r="G203" s="29">
        <v>72</v>
      </c>
      <c r="H203" s="29">
        <f t="shared" si="74"/>
        <v>67</v>
      </c>
      <c r="I203" s="29">
        <f t="shared" si="75"/>
        <v>5</v>
      </c>
      <c r="J203" s="67">
        <f t="shared" si="59"/>
        <v>1.0999999999999996</v>
      </c>
    </row>
    <row r="204" spans="2:10" outlineLevel="1" x14ac:dyDescent="0.3">
      <c r="B204" s="37" t="s">
        <v>14</v>
      </c>
      <c r="C204" s="42">
        <v>43870</v>
      </c>
      <c r="D204" s="38" t="s">
        <v>81</v>
      </c>
      <c r="E204" s="70">
        <f>J191</f>
        <v>3.4</v>
      </c>
      <c r="F204" s="38">
        <v>81</v>
      </c>
      <c r="G204" s="38">
        <v>72</v>
      </c>
      <c r="H204" s="38">
        <f t="shared" si="74"/>
        <v>78</v>
      </c>
      <c r="I204" s="38">
        <f t="shared" si="75"/>
        <v>-6</v>
      </c>
      <c r="J204" s="65">
        <f t="shared" ref="J204:J273" si="93">IF(I204&gt;0, E204-I204*0.2, IF(I204&lt;-3, E204+0.1, E204))</f>
        <v>3.5</v>
      </c>
    </row>
    <row r="205" spans="2:10" outlineLevel="1" x14ac:dyDescent="0.3">
      <c r="B205" s="28" t="s">
        <v>15</v>
      </c>
      <c r="C205" s="8">
        <v>43870</v>
      </c>
      <c r="D205" s="9" t="s">
        <v>81</v>
      </c>
      <c r="E205" s="44">
        <f>J192</f>
        <v>0.8</v>
      </c>
      <c r="F205" s="29">
        <v>74</v>
      </c>
      <c r="G205" s="9">
        <v>72</v>
      </c>
      <c r="H205" s="9">
        <f t="shared" si="74"/>
        <v>73</v>
      </c>
      <c r="I205" s="9">
        <f t="shared" si="75"/>
        <v>-1</v>
      </c>
      <c r="J205" s="47">
        <f t="shared" si="93"/>
        <v>0.8</v>
      </c>
    </row>
    <row r="206" spans="2:10" outlineLevel="1" x14ac:dyDescent="0.3">
      <c r="B206" s="28" t="s">
        <v>35</v>
      </c>
      <c r="C206" s="8">
        <v>43870</v>
      </c>
      <c r="D206" s="9" t="s">
        <v>81</v>
      </c>
      <c r="E206" s="44">
        <f t="shared" ref="E206:E209" si="94">J193</f>
        <v>0.59999999999999976</v>
      </c>
      <c r="F206" s="29">
        <v>74</v>
      </c>
      <c r="G206" s="9">
        <v>72</v>
      </c>
      <c r="H206" s="9">
        <f t="shared" si="74"/>
        <v>73</v>
      </c>
      <c r="I206" s="9">
        <f t="shared" si="75"/>
        <v>-1</v>
      </c>
      <c r="J206" s="47">
        <f t="shared" si="93"/>
        <v>0.59999999999999976</v>
      </c>
    </row>
    <row r="207" spans="2:10" outlineLevel="1" x14ac:dyDescent="0.3">
      <c r="B207" s="28" t="s">
        <v>36</v>
      </c>
      <c r="C207" s="8">
        <v>43870</v>
      </c>
      <c r="D207" s="9" t="s">
        <v>81</v>
      </c>
      <c r="E207" s="44">
        <f t="shared" si="94"/>
        <v>0.8</v>
      </c>
      <c r="F207" s="29">
        <v>74</v>
      </c>
      <c r="G207" s="9">
        <v>72</v>
      </c>
      <c r="H207" s="9">
        <f t="shared" si="74"/>
        <v>73</v>
      </c>
      <c r="I207" s="9">
        <f t="shared" si="75"/>
        <v>-1</v>
      </c>
      <c r="J207" s="47">
        <f t="shared" si="93"/>
        <v>0.8</v>
      </c>
    </row>
    <row r="208" spans="2:10" outlineLevel="1" x14ac:dyDescent="0.3">
      <c r="B208" s="28" t="s">
        <v>37</v>
      </c>
      <c r="C208" s="8">
        <v>43870</v>
      </c>
      <c r="D208" s="9" t="s">
        <v>81</v>
      </c>
      <c r="E208" s="44">
        <f t="shared" si="94"/>
        <v>4.6999999999999993</v>
      </c>
      <c r="F208" s="29">
        <v>85</v>
      </c>
      <c r="G208" s="9">
        <v>72</v>
      </c>
      <c r="H208" s="9">
        <f t="shared" ref="H208:H212" si="95">F208-ROUND(E208,0)</f>
        <v>80</v>
      </c>
      <c r="I208" s="9">
        <f t="shared" ref="I208:I212" si="96">G208-H208</f>
        <v>-8</v>
      </c>
      <c r="J208" s="47">
        <f t="shared" ref="J208:J212" si="97">IF(I208&gt;0, E208-I208*0.2, IF(I208&lt;-3, E208+0.1, E208))</f>
        <v>4.7999999999999989</v>
      </c>
    </row>
    <row r="209" spans="2:10" outlineLevel="1" x14ac:dyDescent="0.3">
      <c r="B209" s="28" t="s">
        <v>8</v>
      </c>
      <c r="C209" s="8">
        <v>43870</v>
      </c>
      <c r="D209" s="9" t="s">
        <v>81</v>
      </c>
      <c r="E209" s="44">
        <f t="shared" si="94"/>
        <v>2.6999999999999997</v>
      </c>
      <c r="F209" s="29">
        <v>72</v>
      </c>
      <c r="G209" s="9">
        <v>72</v>
      </c>
      <c r="H209" s="9">
        <f t="shared" si="95"/>
        <v>69</v>
      </c>
      <c r="I209" s="9">
        <f t="shared" si="96"/>
        <v>3</v>
      </c>
      <c r="J209" s="47">
        <f t="shared" si="97"/>
        <v>2.0999999999999996</v>
      </c>
    </row>
    <row r="210" spans="2:10" outlineLevel="1" x14ac:dyDescent="0.3">
      <c r="B210" s="28" t="s">
        <v>83</v>
      </c>
      <c r="C210" s="8">
        <v>43870</v>
      </c>
      <c r="D210" s="9" t="s">
        <v>81</v>
      </c>
      <c r="E210" s="44">
        <f>J199</f>
        <v>9.0999999999999979</v>
      </c>
      <c r="F210" s="29">
        <v>81</v>
      </c>
      <c r="G210" s="9">
        <v>72</v>
      </c>
      <c r="H210" s="9">
        <f t="shared" si="95"/>
        <v>72</v>
      </c>
      <c r="I210" s="9">
        <f t="shared" si="96"/>
        <v>0</v>
      </c>
      <c r="J210" s="47">
        <f t="shared" si="97"/>
        <v>9.0999999999999979</v>
      </c>
    </row>
    <row r="211" spans="2:10" outlineLevel="1" x14ac:dyDescent="0.3">
      <c r="B211" s="28" t="s">
        <v>96</v>
      </c>
      <c r="C211" s="8">
        <v>43870</v>
      </c>
      <c r="D211" s="9" t="s">
        <v>81</v>
      </c>
      <c r="E211" s="44">
        <f>J200</f>
        <v>12.799999999999997</v>
      </c>
      <c r="F211" s="29">
        <v>103</v>
      </c>
      <c r="G211" s="9">
        <v>72</v>
      </c>
      <c r="H211" s="9">
        <f t="shared" si="95"/>
        <v>90</v>
      </c>
      <c r="I211" s="9">
        <f t="shared" si="96"/>
        <v>-18</v>
      </c>
      <c r="J211" s="47">
        <f t="shared" si="97"/>
        <v>12.899999999999997</v>
      </c>
    </row>
    <row r="212" spans="2:10" outlineLevel="1" x14ac:dyDescent="0.3">
      <c r="B212" s="28" t="s">
        <v>91</v>
      </c>
      <c r="C212" s="8">
        <v>43870</v>
      </c>
      <c r="D212" s="9" t="s">
        <v>81</v>
      </c>
      <c r="E212" s="44">
        <f>J202</f>
        <v>18</v>
      </c>
      <c r="F212" s="29">
        <v>94</v>
      </c>
      <c r="G212" s="9">
        <v>72</v>
      </c>
      <c r="H212" s="9">
        <f t="shared" si="95"/>
        <v>76</v>
      </c>
      <c r="I212" s="9">
        <f t="shared" si="96"/>
        <v>-4</v>
      </c>
      <c r="J212" s="47">
        <f t="shared" si="97"/>
        <v>18.100000000000001</v>
      </c>
    </row>
    <row r="213" spans="2:10" outlineLevel="1" x14ac:dyDescent="0.3">
      <c r="B213" s="28" t="s">
        <v>41</v>
      </c>
      <c r="C213" s="8">
        <v>43870</v>
      </c>
      <c r="D213" s="9" t="s">
        <v>81</v>
      </c>
      <c r="E213" s="44">
        <f>J203</f>
        <v>1.0999999999999996</v>
      </c>
      <c r="F213" s="29">
        <v>70</v>
      </c>
      <c r="G213" s="9">
        <v>72</v>
      </c>
      <c r="H213" s="9">
        <f t="shared" si="74"/>
        <v>69</v>
      </c>
      <c r="I213" s="9">
        <f t="shared" si="75"/>
        <v>3</v>
      </c>
      <c r="J213" s="47">
        <f t="shared" si="93"/>
        <v>0.49999999999999956</v>
      </c>
    </row>
    <row r="214" spans="2:10" outlineLevel="1" x14ac:dyDescent="0.3">
      <c r="B214" s="28" t="s">
        <v>43</v>
      </c>
      <c r="C214" s="8">
        <v>43870</v>
      </c>
      <c r="D214" s="9" t="s">
        <v>81</v>
      </c>
      <c r="E214" s="69">
        <f>J166</f>
        <v>11.299999999999997</v>
      </c>
      <c r="F214" s="29">
        <v>89</v>
      </c>
      <c r="G214" s="9">
        <v>72</v>
      </c>
      <c r="H214" s="9">
        <f t="shared" si="74"/>
        <v>78</v>
      </c>
      <c r="I214" s="9">
        <f t="shared" si="75"/>
        <v>-6</v>
      </c>
      <c r="J214" s="47">
        <f t="shared" si="93"/>
        <v>11.399999999999997</v>
      </c>
    </row>
    <row r="215" spans="2:10" outlineLevel="1" x14ac:dyDescent="0.3">
      <c r="B215" s="28" t="s">
        <v>12</v>
      </c>
      <c r="C215" s="8">
        <v>43870</v>
      </c>
      <c r="D215" s="9" t="s">
        <v>81</v>
      </c>
      <c r="E215" s="69">
        <f>J186</f>
        <v>8.4999999999999982</v>
      </c>
      <c r="F215" s="29">
        <v>89</v>
      </c>
      <c r="G215" s="9">
        <v>72</v>
      </c>
      <c r="H215" s="9">
        <f t="shared" si="74"/>
        <v>80</v>
      </c>
      <c r="I215" s="9">
        <f t="shared" si="75"/>
        <v>-8</v>
      </c>
      <c r="J215" s="47">
        <f t="shared" si="93"/>
        <v>8.5999999999999979</v>
      </c>
    </row>
    <row r="216" spans="2:10" outlineLevel="1" x14ac:dyDescent="0.3">
      <c r="B216" s="37" t="s">
        <v>14</v>
      </c>
      <c r="C216" s="42">
        <v>43877</v>
      </c>
      <c r="D216" s="18" t="s">
        <v>33</v>
      </c>
      <c r="E216" s="70">
        <f>J204</f>
        <v>3.5</v>
      </c>
      <c r="F216" s="18">
        <v>81</v>
      </c>
      <c r="G216" s="38">
        <v>72</v>
      </c>
      <c r="H216" s="38">
        <f t="shared" si="74"/>
        <v>77</v>
      </c>
      <c r="I216" s="38">
        <f t="shared" si="75"/>
        <v>-5</v>
      </c>
      <c r="J216" s="65">
        <f t="shared" si="93"/>
        <v>3.6</v>
      </c>
    </row>
    <row r="217" spans="2:10" outlineLevel="1" x14ac:dyDescent="0.3">
      <c r="B217" s="7" t="s">
        <v>15</v>
      </c>
      <c r="C217" s="8">
        <v>43877</v>
      </c>
      <c r="D217" s="29" t="s">
        <v>33</v>
      </c>
      <c r="E217" s="44">
        <f>J205</f>
        <v>0.8</v>
      </c>
      <c r="F217" s="29">
        <v>71</v>
      </c>
      <c r="G217" s="9">
        <v>72</v>
      </c>
      <c r="H217" s="9">
        <f t="shared" si="74"/>
        <v>70</v>
      </c>
      <c r="I217" s="9">
        <f t="shared" si="75"/>
        <v>2</v>
      </c>
      <c r="J217" s="47">
        <f t="shared" si="93"/>
        <v>0.4</v>
      </c>
    </row>
    <row r="218" spans="2:10" outlineLevel="1" x14ac:dyDescent="0.3">
      <c r="B218" s="7" t="s">
        <v>36</v>
      </c>
      <c r="C218" s="8">
        <v>43877</v>
      </c>
      <c r="D218" s="29" t="s">
        <v>33</v>
      </c>
      <c r="E218" s="44">
        <f t="shared" ref="E218:E223" si="98">J207</f>
        <v>0.8</v>
      </c>
      <c r="F218" s="29">
        <v>70</v>
      </c>
      <c r="G218" s="9">
        <v>72</v>
      </c>
      <c r="H218" s="9">
        <f t="shared" ref="H218:H225" si="99">F218-ROUND(E218,0)</f>
        <v>69</v>
      </c>
      <c r="I218" s="9">
        <f t="shared" ref="I218:I225" si="100">G218-H218</f>
        <v>3</v>
      </c>
      <c r="J218" s="47">
        <f t="shared" ref="J218:J225" si="101">IF(I218&gt;0, E218-I218*0.2, IF(I218&lt;-3, E218+0.1, E218))</f>
        <v>0.19999999999999996</v>
      </c>
    </row>
    <row r="219" spans="2:10" outlineLevel="1" x14ac:dyDescent="0.3">
      <c r="B219" s="7" t="s">
        <v>37</v>
      </c>
      <c r="C219" s="8">
        <v>43877</v>
      </c>
      <c r="D219" s="29" t="s">
        <v>33</v>
      </c>
      <c r="E219" s="44">
        <f t="shared" si="98"/>
        <v>4.7999999999999989</v>
      </c>
      <c r="F219" s="29">
        <v>82</v>
      </c>
      <c r="G219" s="9">
        <v>72</v>
      </c>
      <c r="H219" s="9">
        <f t="shared" si="99"/>
        <v>77</v>
      </c>
      <c r="I219" s="9">
        <f t="shared" si="100"/>
        <v>-5</v>
      </c>
      <c r="J219" s="47">
        <f t="shared" si="101"/>
        <v>4.8999999999999986</v>
      </c>
    </row>
    <row r="220" spans="2:10" outlineLevel="1" x14ac:dyDescent="0.3">
      <c r="B220" s="7" t="s">
        <v>8</v>
      </c>
      <c r="C220" s="8">
        <v>43877</v>
      </c>
      <c r="D220" s="29" t="s">
        <v>33</v>
      </c>
      <c r="E220" s="44">
        <f t="shared" si="98"/>
        <v>2.0999999999999996</v>
      </c>
      <c r="F220" s="29">
        <v>83</v>
      </c>
      <c r="G220" s="9">
        <v>72</v>
      </c>
      <c r="H220" s="9">
        <f t="shared" si="99"/>
        <v>81</v>
      </c>
      <c r="I220" s="9">
        <f t="shared" si="100"/>
        <v>-9</v>
      </c>
      <c r="J220" s="47">
        <f t="shared" si="101"/>
        <v>2.1999999999999997</v>
      </c>
    </row>
    <row r="221" spans="2:10" outlineLevel="1" x14ac:dyDescent="0.3">
      <c r="B221" s="7" t="s">
        <v>83</v>
      </c>
      <c r="C221" s="8">
        <v>43877</v>
      </c>
      <c r="D221" s="29" t="s">
        <v>33</v>
      </c>
      <c r="E221" s="44">
        <f t="shared" si="98"/>
        <v>9.0999999999999979</v>
      </c>
      <c r="F221" s="29">
        <v>84</v>
      </c>
      <c r="G221" s="9">
        <v>72</v>
      </c>
      <c r="H221" s="9">
        <f t="shared" si="99"/>
        <v>75</v>
      </c>
      <c r="I221" s="9">
        <f t="shared" si="100"/>
        <v>-3</v>
      </c>
      <c r="J221" s="47">
        <f t="shared" si="101"/>
        <v>9.0999999999999979</v>
      </c>
    </row>
    <row r="222" spans="2:10" outlineLevel="1" x14ac:dyDescent="0.3">
      <c r="B222" s="7" t="s">
        <v>96</v>
      </c>
      <c r="C222" s="8">
        <v>43877</v>
      </c>
      <c r="D222" s="29" t="s">
        <v>33</v>
      </c>
      <c r="E222" s="44">
        <f t="shared" si="98"/>
        <v>12.899999999999997</v>
      </c>
      <c r="F222" s="29">
        <v>103</v>
      </c>
      <c r="G222" s="9">
        <v>72</v>
      </c>
      <c r="H222" s="9">
        <f t="shared" si="99"/>
        <v>90</v>
      </c>
      <c r="I222" s="9">
        <f t="shared" si="100"/>
        <v>-18</v>
      </c>
      <c r="J222" s="47">
        <f t="shared" si="101"/>
        <v>12.999999999999996</v>
      </c>
    </row>
    <row r="223" spans="2:10" outlineLevel="1" x14ac:dyDescent="0.3">
      <c r="B223" s="7" t="s">
        <v>91</v>
      </c>
      <c r="C223" s="8">
        <v>43877</v>
      </c>
      <c r="D223" s="29" t="s">
        <v>33</v>
      </c>
      <c r="E223" s="44">
        <f t="shared" si="98"/>
        <v>18.100000000000001</v>
      </c>
      <c r="F223" s="29">
        <v>105</v>
      </c>
      <c r="G223" s="9">
        <v>72</v>
      </c>
      <c r="H223" s="9">
        <f t="shared" si="99"/>
        <v>87</v>
      </c>
      <c r="I223" s="9">
        <f t="shared" si="100"/>
        <v>-15</v>
      </c>
      <c r="J223" s="47">
        <f t="shared" si="101"/>
        <v>18.200000000000003</v>
      </c>
    </row>
    <row r="224" spans="2:10" outlineLevel="1" x14ac:dyDescent="0.3">
      <c r="B224" s="7" t="s">
        <v>43</v>
      </c>
      <c r="C224" s="8">
        <v>43877</v>
      </c>
      <c r="D224" s="29" t="s">
        <v>33</v>
      </c>
      <c r="E224" s="44">
        <f>J214</f>
        <v>11.399999999999997</v>
      </c>
      <c r="F224" s="29">
        <v>92</v>
      </c>
      <c r="G224" s="9">
        <v>72</v>
      </c>
      <c r="H224" s="9">
        <f t="shared" si="99"/>
        <v>81</v>
      </c>
      <c r="I224" s="9">
        <f t="shared" si="100"/>
        <v>-9</v>
      </c>
      <c r="J224" s="47">
        <f t="shared" si="101"/>
        <v>11.499999999999996</v>
      </c>
    </row>
    <row r="225" spans="2:10" outlineLevel="1" x14ac:dyDescent="0.3">
      <c r="B225" s="7" t="s">
        <v>86</v>
      </c>
      <c r="C225" s="8">
        <v>43877</v>
      </c>
      <c r="D225" s="29" t="s">
        <v>33</v>
      </c>
      <c r="E225" s="44">
        <f>J201</f>
        <v>2.7</v>
      </c>
      <c r="F225" s="29">
        <v>73</v>
      </c>
      <c r="G225" s="9">
        <v>72</v>
      </c>
      <c r="H225" s="9">
        <f t="shared" si="99"/>
        <v>70</v>
      </c>
      <c r="I225" s="9">
        <f t="shared" si="100"/>
        <v>2</v>
      </c>
      <c r="J225" s="47">
        <f t="shared" si="101"/>
        <v>2.3000000000000003</v>
      </c>
    </row>
    <row r="226" spans="2:10" outlineLevel="1" x14ac:dyDescent="0.3">
      <c r="B226" s="28" t="s">
        <v>87</v>
      </c>
      <c r="C226" s="8">
        <v>43877</v>
      </c>
      <c r="D226" s="29" t="s">
        <v>33</v>
      </c>
      <c r="E226" s="44">
        <f>J197</f>
        <v>6.1999999999999975</v>
      </c>
      <c r="F226" s="29">
        <v>98</v>
      </c>
      <c r="G226" s="9">
        <v>72</v>
      </c>
      <c r="H226" s="9">
        <f t="shared" si="74"/>
        <v>92</v>
      </c>
      <c r="I226" s="9">
        <f t="shared" si="75"/>
        <v>-20</v>
      </c>
      <c r="J226" s="47">
        <f t="shared" si="93"/>
        <v>6.2999999999999972</v>
      </c>
    </row>
    <row r="227" spans="2:10" outlineLevel="1" x14ac:dyDescent="0.3">
      <c r="B227" s="28" t="s">
        <v>30</v>
      </c>
      <c r="C227" s="8">
        <v>43877</v>
      </c>
      <c r="D227" s="29" t="s">
        <v>33</v>
      </c>
      <c r="E227" s="44">
        <f>J190</f>
        <v>6.299999999999998</v>
      </c>
      <c r="F227" s="29">
        <v>82</v>
      </c>
      <c r="G227" s="9">
        <v>72</v>
      </c>
      <c r="H227" s="9">
        <f t="shared" si="74"/>
        <v>76</v>
      </c>
      <c r="I227" s="9">
        <f t="shared" si="75"/>
        <v>-4</v>
      </c>
      <c r="J227" s="47">
        <f t="shared" si="93"/>
        <v>6.3999999999999977</v>
      </c>
    </row>
    <row r="228" spans="2:10" outlineLevel="1" x14ac:dyDescent="0.3">
      <c r="B228" s="28" t="s">
        <v>60</v>
      </c>
      <c r="C228" s="8">
        <v>43877</v>
      </c>
      <c r="D228" s="29" t="s">
        <v>33</v>
      </c>
      <c r="E228" s="69">
        <f>J198</f>
        <v>6.7999999999999972</v>
      </c>
      <c r="F228" s="29">
        <v>77</v>
      </c>
      <c r="G228" s="9">
        <v>72</v>
      </c>
      <c r="H228" s="9">
        <f t="shared" ref="H228" si="102">F228-ROUND(E228,0)</f>
        <v>70</v>
      </c>
      <c r="I228" s="9">
        <f t="shared" ref="I228" si="103">G228-H228</f>
        <v>2</v>
      </c>
      <c r="J228" s="47">
        <f t="shared" ref="J228" si="104">IF(I228&gt;0, E228-I228*0.2, IF(I228&lt;-3, E228+0.1, E228))</f>
        <v>6.3999999999999968</v>
      </c>
    </row>
    <row r="229" spans="2:10" outlineLevel="1" x14ac:dyDescent="0.3">
      <c r="B229" s="37" t="s">
        <v>14</v>
      </c>
      <c r="C229" s="42">
        <v>43884</v>
      </c>
      <c r="D229" s="18" t="s">
        <v>82</v>
      </c>
      <c r="E229" s="70">
        <f>J216</f>
        <v>3.6</v>
      </c>
      <c r="F229" s="18">
        <v>78</v>
      </c>
      <c r="G229" s="38">
        <v>72</v>
      </c>
      <c r="H229" s="38">
        <f t="shared" si="74"/>
        <v>74</v>
      </c>
      <c r="I229" s="38">
        <f t="shared" si="75"/>
        <v>-2</v>
      </c>
      <c r="J229" s="65">
        <f t="shared" si="93"/>
        <v>3.6</v>
      </c>
    </row>
    <row r="230" spans="2:10" outlineLevel="1" x14ac:dyDescent="0.3">
      <c r="B230" s="28" t="s">
        <v>15</v>
      </c>
      <c r="C230" s="8">
        <v>43884</v>
      </c>
      <c r="D230" s="29" t="s">
        <v>82</v>
      </c>
      <c r="E230" s="44">
        <f>J217</f>
        <v>0.4</v>
      </c>
      <c r="F230" s="29">
        <v>82</v>
      </c>
      <c r="G230" s="9">
        <v>72</v>
      </c>
      <c r="H230" s="9">
        <f t="shared" si="74"/>
        <v>82</v>
      </c>
      <c r="I230" s="9">
        <f t="shared" si="75"/>
        <v>-10</v>
      </c>
      <c r="J230" s="47">
        <f t="shared" si="93"/>
        <v>0.5</v>
      </c>
    </row>
    <row r="231" spans="2:10" outlineLevel="1" x14ac:dyDescent="0.3">
      <c r="B231" s="28" t="s">
        <v>36</v>
      </c>
      <c r="C231" s="8">
        <v>43884</v>
      </c>
      <c r="D231" s="29" t="s">
        <v>82</v>
      </c>
      <c r="E231" s="44">
        <f t="shared" ref="E231:E232" si="105">J218</f>
        <v>0.19999999999999996</v>
      </c>
      <c r="F231" s="29">
        <v>76</v>
      </c>
      <c r="G231" s="9">
        <v>72</v>
      </c>
      <c r="H231" s="9">
        <f t="shared" si="74"/>
        <v>76</v>
      </c>
      <c r="I231" s="9">
        <f t="shared" si="75"/>
        <v>-4</v>
      </c>
      <c r="J231" s="47">
        <f t="shared" si="93"/>
        <v>0.29999999999999993</v>
      </c>
    </row>
    <row r="232" spans="2:10" outlineLevel="1" x14ac:dyDescent="0.3">
      <c r="B232" s="28" t="s">
        <v>37</v>
      </c>
      <c r="C232" s="8">
        <v>43884</v>
      </c>
      <c r="D232" s="29" t="s">
        <v>82</v>
      </c>
      <c r="E232" s="44">
        <f t="shared" si="105"/>
        <v>4.8999999999999986</v>
      </c>
      <c r="F232" s="29">
        <v>83</v>
      </c>
      <c r="G232" s="9">
        <v>72</v>
      </c>
      <c r="H232" s="9">
        <f t="shared" si="74"/>
        <v>78</v>
      </c>
      <c r="I232" s="9">
        <f t="shared" si="75"/>
        <v>-6</v>
      </c>
      <c r="J232" s="47">
        <f t="shared" si="93"/>
        <v>4.9999999999999982</v>
      </c>
    </row>
    <row r="233" spans="2:10" outlineLevel="1" x14ac:dyDescent="0.3">
      <c r="B233" s="28" t="s">
        <v>83</v>
      </c>
      <c r="C233" s="8">
        <v>43884</v>
      </c>
      <c r="D233" s="29" t="s">
        <v>82</v>
      </c>
      <c r="E233" s="44">
        <f>J221</f>
        <v>9.0999999999999979</v>
      </c>
      <c r="F233" s="29">
        <v>76</v>
      </c>
      <c r="G233" s="9">
        <v>72</v>
      </c>
      <c r="H233" s="9">
        <f t="shared" si="74"/>
        <v>67</v>
      </c>
      <c r="I233" s="9">
        <f t="shared" si="75"/>
        <v>5</v>
      </c>
      <c r="J233" s="47">
        <f t="shared" si="93"/>
        <v>8.0999999999999979</v>
      </c>
    </row>
    <row r="234" spans="2:10" outlineLevel="1" x14ac:dyDescent="0.3">
      <c r="B234" s="28" t="s">
        <v>96</v>
      </c>
      <c r="C234" s="8">
        <v>43884</v>
      </c>
      <c r="D234" s="29" t="s">
        <v>82</v>
      </c>
      <c r="E234" s="44">
        <f>J222</f>
        <v>12.999999999999996</v>
      </c>
      <c r="F234" s="29">
        <v>98</v>
      </c>
      <c r="G234" s="9">
        <v>72</v>
      </c>
      <c r="H234" s="9">
        <f t="shared" ref="H234:H235" si="106">F234-ROUND(E234,0)</f>
        <v>85</v>
      </c>
      <c r="I234" s="9">
        <f t="shared" ref="I234:I235" si="107">G234-H234</f>
        <v>-13</v>
      </c>
      <c r="J234" s="47">
        <f t="shared" ref="J234:J235" si="108">IF(I234&gt;0, E234-I234*0.2, IF(I234&lt;-3, E234+0.1, E234))</f>
        <v>13.099999999999996</v>
      </c>
    </row>
    <row r="235" spans="2:10" outlineLevel="1" x14ac:dyDescent="0.3">
      <c r="B235" s="28" t="s">
        <v>43</v>
      </c>
      <c r="C235" s="8">
        <v>43884</v>
      </c>
      <c r="D235" s="29" t="s">
        <v>82</v>
      </c>
      <c r="E235" s="44">
        <f>J224</f>
        <v>11.499999999999996</v>
      </c>
      <c r="F235" s="29">
        <v>92</v>
      </c>
      <c r="G235" s="9">
        <v>72</v>
      </c>
      <c r="H235" s="9">
        <f t="shared" si="106"/>
        <v>80</v>
      </c>
      <c r="I235" s="9">
        <f t="shared" si="107"/>
        <v>-8</v>
      </c>
      <c r="J235" s="47">
        <f t="shared" si="108"/>
        <v>11.599999999999996</v>
      </c>
    </row>
    <row r="236" spans="2:10" outlineLevel="1" x14ac:dyDescent="0.3">
      <c r="B236" s="28" t="s">
        <v>30</v>
      </c>
      <c r="C236" s="8">
        <v>43884</v>
      </c>
      <c r="D236" s="29" t="s">
        <v>82</v>
      </c>
      <c r="E236" s="44">
        <f>J227</f>
        <v>6.3999999999999977</v>
      </c>
      <c r="F236" s="29">
        <v>76</v>
      </c>
      <c r="G236" s="9">
        <v>72</v>
      </c>
      <c r="H236" s="9">
        <f t="shared" si="74"/>
        <v>70</v>
      </c>
      <c r="I236" s="9">
        <f t="shared" si="75"/>
        <v>2</v>
      </c>
      <c r="J236" s="47">
        <f t="shared" si="93"/>
        <v>5.9999999999999973</v>
      </c>
    </row>
    <row r="237" spans="2:10" outlineLevel="1" x14ac:dyDescent="0.3">
      <c r="B237" s="28" t="s">
        <v>60</v>
      </c>
      <c r="C237" s="8">
        <v>43884</v>
      </c>
      <c r="D237" s="29" t="s">
        <v>82</v>
      </c>
      <c r="E237" s="44">
        <f>J228</f>
        <v>6.3999999999999968</v>
      </c>
      <c r="F237" s="29">
        <v>77</v>
      </c>
      <c r="G237" s="9">
        <v>72</v>
      </c>
      <c r="H237" s="9">
        <f t="shared" si="74"/>
        <v>71</v>
      </c>
      <c r="I237" s="9">
        <f t="shared" si="75"/>
        <v>1</v>
      </c>
      <c r="J237" s="47">
        <f t="shared" si="93"/>
        <v>6.1999999999999966</v>
      </c>
    </row>
    <row r="238" spans="2:10" x14ac:dyDescent="0.3">
      <c r="B238" s="28" t="s">
        <v>105</v>
      </c>
      <c r="C238" s="8">
        <v>43884</v>
      </c>
      <c r="D238" s="29" t="s">
        <v>82</v>
      </c>
      <c r="E238" s="44">
        <f>ROUND(C40/2,1)</f>
        <v>7.8</v>
      </c>
      <c r="F238" s="29">
        <v>92</v>
      </c>
      <c r="G238" s="9">
        <v>72</v>
      </c>
      <c r="H238" s="9">
        <f t="shared" ref="H238:H239" si="109">F238-ROUND(E238,0)</f>
        <v>84</v>
      </c>
      <c r="I238" s="9">
        <f t="shared" ref="I238:I239" si="110">G238-H238</f>
        <v>-12</v>
      </c>
      <c r="J238" s="47">
        <f t="shared" ref="J238:J239" si="111">IF(I238&gt;0, E238-I238*0.2, IF(I238&lt;-3, E238+0.1, E238))</f>
        <v>7.8999999999999995</v>
      </c>
    </row>
    <row r="239" spans="2:10" x14ac:dyDescent="0.3">
      <c r="B239" s="28" t="s">
        <v>59</v>
      </c>
      <c r="C239" s="8">
        <v>43884</v>
      </c>
      <c r="D239" s="29" t="s">
        <v>82</v>
      </c>
      <c r="E239" s="44">
        <f>ROUND(C42/2,1)</f>
        <v>2.1</v>
      </c>
      <c r="F239" s="29">
        <v>72</v>
      </c>
      <c r="G239" s="9">
        <v>72</v>
      </c>
      <c r="H239" s="9">
        <f t="shared" si="109"/>
        <v>70</v>
      </c>
      <c r="I239" s="9">
        <f t="shared" si="110"/>
        <v>2</v>
      </c>
      <c r="J239" s="47">
        <f t="shared" si="111"/>
        <v>1.7000000000000002</v>
      </c>
    </row>
    <row r="240" spans="2:10" x14ac:dyDescent="0.3">
      <c r="B240" s="37" t="s">
        <v>14</v>
      </c>
      <c r="C240" s="42">
        <v>43891</v>
      </c>
      <c r="D240" s="18" t="s">
        <v>20</v>
      </c>
      <c r="E240" s="70">
        <f>J229</f>
        <v>3.6</v>
      </c>
      <c r="F240" s="38">
        <v>80</v>
      </c>
      <c r="G240" s="18">
        <v>73</v>
      </c>
      <c r="H240" s="38">
        <f t="shared" si="74"/>
        <v>76</v>
      </c>
      <c r="I240" s="38">
        <f t="shared" si="75"/>
        <v>-3</v>
      </c>
      <c r="J240" s="65">
        <f t="shared" si="93"/>
        <v>3.6</v>
      </c>
    </row>
    <row r="241" spans="2:15" x14ac:dyDescent="0.3">
      <c r="B241" s="7" t="s">
        <v>15</v>
      </c>
      <c r="C241" s="8">
        <v>43891</v>
      </c>
      <c r="D241" s="29" t="s">
        <v>20</v>
      </c>
      <c r="E241" s="44">
        <f>J230</f>
        <v>0.5</v>
      </c>
      <c r="F241" s="29">
        <v>71</v>
      </c>
      <c r="G241" s="29">
        <v>73</v>
      </c>
      <c r="H241" s="9">
        <f t="shared" si="74"/>
        <v>70</v>
      </c>
      <c r="I241" s="9">
        <f t="shared" si="75"/>
        <v>3</v>
      </c>
      <c r="J241" s="47">
        <f t="shared" si="93"/>
        <v>-0.10000000000000009</v>
      </c>
    </row>
    <row r="242" spans="2:15" x14ac:dyDescent="0.3">
      <c r="B242" s="7" t="s">
        <v>35</v>
      </c>
      <c r="C242" s="8">
        <v>43891</v>
      </c>
      <c r="D242" s="29" t="s">
        <v>20</v>
      </c>
      <c r="E242" s="44">
        <f>J206</f>
        <v>0.59999999999999976</v>
      </c>
      <c r="F242" s="29">
        <v>73</v>
      </c>
      <c r="G242" s="29">
        <v>73</v>
      </c>
      <c r="H242" s="9">
        <f t="shared" ref="H242" si="112">F242-ROUND(E242,0)</f>
        <v>72</v>
      </c>
      <c r="I242" s="9">
        <f t="shared" ref="I242" si="113">G242-H242</f>
        <v>1</v>
      </c>
      <c r="J242" s="47">
        <f t="shared" ref="J242" si="114">IF(I242&gt;0, E242-I242*0.2, IF(I242&lt;-3, E242+0.1, E242))</f>
        <v>0.39999999999999974</v>
      </c>
    </row>
    <row r="243" spans="2:15" x14ac:dyDescent="0.3">
      <c r="B243" s="28" t="s">
        <v>36</v>
      </c>
      <c r="C243" s="8">
        <v>43891</v>
      </c>
      <c r="D243" s="29" t="s">
        <v>20</v>
      </c>
      <c r="E243" s="44">
        <f>J231</f>
        <v>0.29999999999999993</v>
      </c>
      <c r="F243" s="29">
        <v>73</v>
      </c>
      <c r="G243" s="29">
        <v>73</v>
      </c>
      <c r="H243" s="9">
        <f t="shared" ref="H243:H251" si="115">F243-ROUND(E243,0)</f>
        <v>73</v>
      </c>
      <c r="I243" s="9">
        <f t="shared" ref="I243:I251" si="116">G243-H243</f>
        <v>0</v>
      </c>
      <c r="J243" s="47">
        <f t="shared" si="93"/>
        <v>0.29999999999999993</v>
      </c>
    </row>
    <row r="244" spans="2:15" x14ac:dyDescent="0.3">
      <c r="B244" s="28" t="s">
        <v>37</v>
      </c>
      <c r="C244" s="8">
        <v>43891</v>
      </c>
      <c r="D244" s="29" t="s">
        <v>20</v>
      </c>
      <c r="E244" s="44">
        <f>J232</f>
        <v>4.9999999999999982</v>
      </c>
      <c r="F244" s="29">
        <v>79</v>
      </c>
      <c r="G244" s="29">
        <v>73</v>
      </c>
      <c r="H244" s="9">
        <f t="shared" si="115"/>
        <v>74</v>
      </c>
      <c r="I244" s="9">
        <f t="shared" si="116"/>
        <v>-1</v>
      </c>
      <c r="J244" s="47">
        <f t="shared" si="93"/>
        <v>4.9999999999999982</v>
      </c>
    </row>
    <row r="245" spans="2:15" x14ac:dyDescent="0.3">
      <c r="B245" s="28" t="s">
        <v>8</v>
      </c>
      <c r="C245" s="8">
        <v>43891</v>
      </c>
      <c r="D245" s="29" t="s">
        <v>20</v>
      </c>
      <c r="E245" s="69">
        <f>J220</f>
        <v>2.1999999999999997</v>
      </c>
      <c r="F245" s="29">
        <v>76</v>
      </c>
      <c r="G245" s="29">
        <v>73</v>
      </c>
      <c r="H245" s="9">
        <f t="shared" si="115"/>
        <v>74</v>
      </c>
      <c r="I245" s="9">
        <f t="shared" si="116"/>
        <v>-1</v>
      </c>
      <c r="J245" s="47">
        <f t="shared" si="93"/>
        <v>2.1999999999999997</v>
      </c>
    </row>
    <row r="246" spans="2:15" x14ac:dyDescent="0.3">
      <c r="B246" s="28" t="s">
        <v>83</v>
      </c>
      <c r="C246" s="8">
        <v>43891</v>
      </c>
      <c r="D246" s="29" t="s">
        <v>20</v>
      </c>
      <c r="E246" s="69">
        <f t="shared" ref="E246:E251" si="117">J233</f>
        <v>8.0999999999999979</v>
      </c>
      <c r="F246" s="29">
        <v>91</v>
      </c>
      <c r="G246" s="29">
        <v>73</v>
      </c>
      <c r="H246" s="9">
        <f t="shared" si="115"/>
        <v>83</v>
      </c>
      <c r="I246" s="9">
        <f t="shared" si="116"/>
        <v>-10</v>
      </c>
      <c r="J246" s="47">
        <f t="shared" si="93"/>
        <v>8.1999999999999975</v>
      </c>
    </row>
    <row r="247" spans="2:15" x14ac:dyDescent="0.3">
      <c r="B247" s="28" t="s">
        <v>96</v>
      </c>
      <c r="C247" s="8">
        <v>43891</v>
      </c>
      <c r="D247" s="29" t="s">
        <v>20</v>
      </c>
      <c r="E247" s="69">
        <f t="shared" si="117"/>
        <v>13.099999999999996</v>
      </c>
      <c r="F247" s="29">
        <v>106</v>
      </c>
      <c r="G247" s="29">
        <v>73</v>
      </c>
      <c r="H247" s="9">
        <f t="shared" si="115"/>
        <v>93</v>
      </c>
      <c r="I247" s="9">
        <f t="shared" si="116"/>
        <v>-20</v>
      </c>
      <c r="J247" s="47">
        <f t="shared" si="93"/>
        <v>13.199999999999996</v>
      </c>
    </row>
    <row r="248" spans="2:15" x14ac:dyDescent="0.3">
      <c r="B248" s="28" t="s">
        <v>43</v>
      </c>
      <c r="C248" s="8">
        <v>43891</v>
      </c>
      <c r="D248" s="29" t="s">
        <v>20</v>
      </c>
      <c r="E248" s="69">
        <f t="shared" si="117"/>
        <v>11.599999999999996</v>
      </c>
      <c r="F248" s="29">
        <v>82</v>
      </c>
      <c r="G248" s="29">
        <v>73</v>
      </c>
      <c r="H248" s="9">
        <f t="shared" ref="H248:H250" si="118">F248-ROUND(E248,0)</f>
        <v>70</v>
      </c>
      <c r="I248" s="9">
        <f t="shared" ref="I248:I250" si="119">G248-H248</f>
        <v>3</v>
      </c>
      <c r="J248" s="47">
        <f t="shared" ref="J248:J250" si="120">IF(I248&gt;0, E248-I248*0.2, IF(I248&lt;-3, E248+0.1, E248))</f>
        <v>10.999999999999996</v>
      </c>
    </row>
    <row r="249" spans="2:15" x14ac:dyDescent="0.3">
      <c r="B249" s="28" t="s">
        <v>30</v>
      </c>
      <c r="C249" s="8">
        <v>43891</v>
      </c>
      <c r="D249" s="29" t="s">
        <v>20</v>
      </c>
      <c r="E249" s="69">
        <f t="shared" si="117"/>
        <v>5.9999999999999973</v>
      </c>
      <c r="F249" s="29">
        <v>81</v>
      </c>
      <c r="G249" s="29">
        <v>73</v>
      </c>
      <c r="H249" s="9">
        <f t="shared" si="118"/>
        <v>75</v>
      </c>
      <c r="I249" s="9">
        <f t="shared" si="119"/>
        <v>-2</v>
      </c>
      <c r="J249" s="47">
        <f t="shared" si="120"/>
        <v>5.9999999999999973</v>
      </c>
    </row>
    <row r="250" spans="2:15" x14ac:dyDescent="0.3">
      <c r="B250" s="28" t="s">
        <v>60</v>
      </c>
      <c r="C250" s="8">
        <v>43891</v>
      </c>
      <c r="D250" s="29" t="s">
        <v>20</v>
      </c>
      <c r="E250" s="69">
        <f t="shared" si="117"/>
        <v>6.1999999999999966</v>
      </c>
      <c r="F250" s="29">
        <v>81</v>
      </c>
      <c r="G250" s="29">
        <v>73</v>
      </c>
      <c r="H250" s="9">
        <f t="shared" si="118"/>
        <v>75</v>
      </c>
      <c r="I250" s="9">
        <f t="shared" si="119"/>
        <v>-2</v>
      </c>
      <c r="J250" s="47">
        <f t="shared" si="120"/>
        <v>6.1999999999999966</v>
      </c>
      <c r="M250" s="76"/>
      <c r="N250" s="76"/>
      <c r="O250" s="76"/>
    </row>
    <row r="251" spans="2:15" x14ac:dyDescent="0.3">
      <c r="B251" s="28" t="s">
        <v>105</v>
      </c>
      <c r="C251" s="8">
        <v>43891</v>
      </c>
      <c r="D251" s="29" t="s">
        <v>20</v>
      </c>
      <c r="E251" s="69">
        <f t="shared" si="117"/>
        <v>7.8999999999999995</v>
      </c>
      <c r="F251" s="29">
        <v>93</v>
      </c>
      <c r="G251" s="29">
        <v>73</v>
      </c>
      <c r="H251" s="9">
        <f t="shared" si="115"/>
        <v>85</v>
      </c>
      <c r="I251" s="9">
        <f t="shared" si="116"/>
        <v>-12</v>
      </c>
      <c r="J251" s="47">
        <f t="shared" si="93"/>
        <v>7.9999999999999991</v>
      </c>
      <c r="M251" s="76"/>
      <c r="N251" s="76"/>
      <c r="O251" s="76"/>
    </row>
    <row r="252" spans="2:15" x14ac:dyDescent="0.3">
      <c r="B252" s="28" t="s">
        <v>41</v>
      </c>
      <c r="C252" s="8">
        <v>43891</v>
      </c>
      <c r="D252" s="29" t="s">
        <v>20</v>
      </c>
      <c r="E252" s="69">
        <f>J203</f>
        <v>1.0999999999999996</v>
      </c>
      <c r="F252" s="29">
        <v>75</v>
      </c>
      <c r="G252" s="29">
        <v>73</v>
      </c>
      <c r="H252" s="9">
        <f t="shared" ref="H252:H258" si="121">F252-ROUND(E252,0)</f>
        <v>74</v>
      </c>
      <c r="I252" s="9">
        <f t="shared" ref="I252:I258" si="122">G252-H252</f>
        <v>-1</v>
      </c>
      <c r="J252" s="47">
        <f t="shared" ref="J252:J258" si="123">IF(I252&gt;0, E252-I252*0.2, IF(I252&lt;-3, E252+0.1, E252))</f>
        <v>1.0999999999999996</v>
      </c>
      <c r="M252" s="76"/>
      <c r="N252" s="76"/>
      <c r="O252" s="76"/>
    </row>
    <row r="253" spans="2:15" x14ac:dyDescent="0.3">
      <c r="B253" s="28" t="s">
        <v>88</v>
      </c>
      <c r="C253" s="8">
        <v>43891</v>
      </c>
      <c r="D253" s="29" t="s">
        <v>20</v>
      </c>
      <c r="E253" s="69">
        <f>J101</f>
        <v>6</v>
      </c>
      <c r="F253" s="29">
        <v>93</v>
      </c>
      <c r="G253" s="29">
        <v>73</v>
      </c>
      <c r="H253" s="9">
        <f t="shared" si="121"/>
        <v>87</v>
      </c>
      <c r="I253" s="9">
        <f t="shared" si="122"/>
        <v>-14</v>
      </c>
      <c r="J253" s="47">
        <f t="shared" si="123"/>
        <v>6.1</v>
      </c>
    </row>
    <row r="254" spans="2:15" x14ac:dyDescent="0.3">
      <c r="B254" s="28" t="s">
        <v>12</v>
      </c>
      <c r="C254" s="8">
        <v>43891</v>
      </c>
      <c r="D254" s="29" t="s">
        <v>20</v>
      </c>
      <c r="E254" s="69">
        <f>J215</f>
        <v>8.5999999999999979</v>
      </c>
      <c r="F254" s="29">
        <v>90</v>
      </c>
      <c r="G254" s="29">
        <v>73</v>
      </c>
      <c r="H254" s="9">
        <f t="shared" si="121"/>
        <v>81</v>
      </c>
      <c r="I254" s="9">
        <f t="shared" si="122"/>
        <v>-8</v>
      </c>
      <c r="J254" s="47">
        <f t="shared" si="123"/>
        <v>8.6999999999999975</v>
      </c>
      <c r="M254" s="76"/>
      <c r="N254" s="76"/>
      <c r="O254" s="76"/>
    </row>
    <row r="255" spans="2:15" x14ac:dyDescent="0.3">
      <c r="B255" s="28" t="s">
        <v>93</v>
      </c>
      <c r="C255" s="8">
        <v>43891</v>
      </c>
      <c r="D255" s="29" t="s">
        <v>20</v>
      </c>
      <c r="E255" s="69">
        <f>J189</f>
        <v>5.5</v>
      </c>
      <c r="F255" s="29">
        <v>84</v>
      </c>
      <c r="G255" s="29">
        <v>73</v>
      </c>
      <c r="H255" s="9">
        <f t="shared" si="121"/>
        <v>78</v>
      </c>
      <c r="I255" s="9">
        <f t="shared" si="122"/>
        <v>-5</v>
      </c>
      <c r="J255" s="47">
        <f t="shared" si="123"/>
        <v>5.6</v>
      </c>
      <c r="M255" s="76"/>
      <c r="N255" s="76"/>
      <c r="O255" s="76"/>
    </row>
    <row r="256" spans="2:15" x14ac:dyDescent="0.3">
      <c r="B256" s="28" t="s">
        <v>87</v>
      </c>
      <c r="C256" s="8">
        <v>43891</v>
      </c>
      <c r="D256" s="29" t="s">
        <v>20</v>
      </c>
      <c r="E256" s="69">
        <f>J226</f>
        <v>6.2999999999999972</v>
      </c>
      <c r="F256" s="29">
        <v>86</v>
      </c>
      <c r="G256" s="29">
        <v>73</v>
      </c>
      <c r="H256" s="9">
        <f t="shared" si="121"/>
        <v>80</v>
      </c>
      <c r="I256" s="9">
        <f t="shared" si="122"/>
        <v>-7</v>
      </c>
      <c r="J256" s="47">
        <f t="shared" si="123"/>
        <v>6.3999999999999968</v>
      </c>
      <c r="M256" s="76"/>
      <c r="N256" s="76"/>
      <c r="O256" s="76"/>
    </row>
    <row r="257" spans="2:15" x14ac:dyDescent="0.3">
      <c r="B257" s="28" t="s">
        <v>86</v>
      </c>
      <c r="C257" s="8">
        <v>43891</v>
      </c>
      <c r="D257" s="29" t="s">
        <v>20</v>
      </c>
      <c r="E257" s="69">
        <f>J225</f>
        <v>2.3000000000000003</v>
      </c>
      <c r="F257" s="29">
        <v>80</v>
      </c>
      <c r="G257" s="29">
        <v>73</v>
      </c>
      <c r="H257" s="9">
        <f t="shared" si="121"/>
        <v>78</v>
      </c>
      <c r="I257" s="9">
        <f t="shared" si="122"/>
        <v>-5</v>
      </c>
      <c r="J257" s="47">
        <f t="shared" si="123"/>
        <v>2.4000000000000004</v>
      </c>
      <c r="M257" s="76"/>
      <c r="N257" s="76"/>
      <c r="O257" s="76"/>
    </row>
    <row r="258" spans="2:15" x14ac:dyDescent="0.3">
      <c r="B258" s="28" t="s">
        <v>106</v>
      </c>
      <c r="C258" s="8">
        <v>43891</v>
      </c>
      <c r="D258" s="29" t="s">
        <v>20</v>
      </c>
      <c r="E258" s="74">
        <f>ROUND(C41/2,1)</f>
        <v>5.7</v>
      </c>
      <c r="F258" s="29">
        <v>82</v>
      </c>
      <c r="G258" s="29">
        <v>73</v>
      </c>
      <c r="H258" s="9">
        <f t="shared" si="121"/>
        <v>76</v>
      </c>
      <c r="I258" s="9">
        <f t="shared" si="122"/>
        <v>-3</v>
      </c>
      <c r="J258" s="47">
        <f t="shared" si="123"/>
        <v>5.7</v>
      </c>
      <c r="M258" s="76"/>
    </row>
    <row r="259" spans="2:15" x14ac:dyDescent="0.3">
      <c r="B259" s="37" t="s">
        <v>14</v>
      </c>
      <c r="C259" s="42">
        <v>43898</v>
      </c>
      <c r="D259" s="18" t="s">
        <v>18</v>
      </c>
      <c r="E259" s="44">
        <f>J240</f>
        <v>3.6</v>
      </c>
      <c r="F259" s="38">
        <v>82</v>
      </c>
      <c r="G259" s="18">
        <v>72</v>
      </c>
      <c r="H259" s="38">
        <f t="shared" ref="H259:H262" si="124">F259-ROUND(E259,0)</f>
        <v>78</v>
      </c>
      <c r="I259" s="38">
        <f t="shared" ref="I259:I262" si="125">G259-H259</f>
        <v>-6</v>
      </c>
      <c r="J259" s="65">
        <f t="shared" si="93"/>
        <v>3.7</v>
      </c>
      <c r="M259" s="76"/>
    </row>
    <row r="260" spans="2:15" x14ac:dyDescent="0.3">
      <c r="B260" s="7" t="s">
        <v>15</v>
      </c>
      <c r="C260" s="8">
        <v>43898</v>
      </c>
      <c r="D260" s="29" t="s">
        <v>18</v>
      </c>
      <c r="E260" s="44">
        <f t="shared" ref="E260:E270" si="126">J241</f>
        <v>-0.10000000000000009</v>
      </c>
      <c r="F260" s="29">
        <v>87</v>
      </c>
      <c r="G260" s="29">
        <v>72</v>
      </c>
      <c r="H260" s="9">
        <f t="shared" si="124"/>
        <v>87</v>
      </c>
      <c r="I260" s="9">
        <f t="shared" si="125"/>
        <v>-15</v>
      </c>
      <c r="J260" s="47">
        <f t="shared" si="93"/>
        <v>-8.3266726846886741E-17</v>
      </c>
      <c r="M260" s="76"/>
    </row>
    <row r="261" spans="2:15" x14ac:dyDescent="0.3">
      <c r="B261" s="28" t="s">
        <v>35</v>
      </c>
      <c r="C261" s="8">
        <v>43898</v>
      </c>
      <c r="D261" s="29" t="s">
        <v>18</v>
      </c>
      <c r="E261" s="44">
        <f t="shared" si="126"/>
        <v>0.39999999999999974</v>
      </c>
      <c r="F261" s="29">
        <v>77</v>
      </c>
      <c r="G261" s="29">
        <v>72</v>
      </c>
      <c r="H261" s="9">
        <f t="shared" si="124"/>
        <v>77</v>
      </c>
      <c r="I261" s="9">
        <f t="shared" si="125"/>
        <v>-5</v>
      </c>
      <c r="J261" s="47">
        <f t="shared" si="93"/>
        <v>0.49999999999999978</v>
      </c>
    </row>
    <row r="262" spans="2:15" x14ac:dyDescent="0.3">
      <c r="B262" s="28" t="s">
        <v>36</v>
      </c>
      <c r="C262" s="8">
        <v>43898</v>
      </c>
      <c r="D262" s="29" t="s">
        <v>18</v>
      </c>
      <c r="E262" s="44">
        <f t="shared" si="126"/>
        <v>0.29999999999999993</v>
      </c>
      <c r="F262" s="29">
        <v>76</v>
      </c>
      <c r="G262" s="29">
        <v>72</v>
      </c>
      <c r="H262" s="9">
        <f t="shared" si="124"/>
        <v>76</v>
      </c>
      <c r="I262" s="9">
        <f t="shared" si="125"/>
        <v>-4</v>
      </c>
      <c r="J262" s="47">
        <f t="shared" si="93"/>
        <v>0.39999999999999991</v>
      </c>
    </row>
    <row r="263" spans="2:15" x14ac:dyDescent="0.3">
      <c r="B263" s="28" t="s">
        <v>37</v>
      </c>
      <c r="C263" s="8">
        <v>43898</v>
      </c>
      <c r="D263" s="29" t="s">
        <v>18</v>
      </c>
      <c r="E263" s="44">
        <f t="shared" si="126"/>
        <v>4.9999999999999982</v>
      </c>
      <c r="F263" s="29">
        <v>81</v>
      </c>
      <c r="G263" s="29">
        <v>72</v>
      </c>
      <c r="H263" s="9">
        <f t="shared" ref="H263:H270" si="127">F263-ROUND(E263,0)</f>
        <v>76</v>
      </c>
      <c r="I263" s="9">
        <f t="shared" ref="I263:I270" si="128">G263-H263</f>
        <v>-4</v>
      </c>
      <c r="J263" s="47">
        <f t="shared" ref="J263:J270" si="129">IF(I263&gt;0, E263-I263*0.2, IF(I263&lt;-3, E263+0.1, E263))</f>
        <v>5.0999999999999979</v>
      </c>
    </row>
    <row r="264" spans="2:15" x14ac:dyDescent="0.3">
      <c r="B264" s="28" t="s">
        <v>8</v>
      </c>
      <c r="C264" s="8">
        <v>43898</v>
      </c>
      <c r="D264" s="29" t="s">
        <v>18</v>
      </c>
      <c r="E264" s="44">
        <f t="shared" si="126"/>
        <v>2.1999999999999997</v>
      </c>
      <c r="F264" s="29">
        <v>76</v>
      </c>
      <c r="G264" s="29">
        <v>72</v>
      </c>
      <c r="H264" s="9">
        <f t="shared" si="127"/>
        <v>74</v>
      </c>
      <c r="I264" s="9">
        <f t="shared" si="128"/>
        <v>-2</v>
      </c>
      <c r="J264" s="47">
        <f t="shared" si="129"/>
        <v>2.1999999999999997</v>
      </c>
    </row>
    <row r="265" spans="2:15" x14ac:dyDescent="0.3">
      <c r="B265" s="28" t="s">
        <v>83</v>
      </c>
      <c r="C265" s="8">
        <v>43898</v>
      </c>
      <c r="D265" s="29" t="s">
        <v>18</v>
      </c>
      <c r="E265" s="44">
        <f t="shared" si="126"/>
        <v>8.1999999999999975</v>
      </c>
      <c r="F265" s="29">
        <v>83</v>
      </c>
      <c r="G265" s="29">
        <v>72</v>
      </c>
      <c r="H265" s="9">
        <f t="shared" si="127"/>
        <v>75</v>
      </c>
      <c r="I265" s="9">
        <f t="shared" si="128"/>
        <v>-3</v>
      </c>
      <c r="J265" s="47">
        <f t="shared" si="129"/>
        <v>8.1999999999999975</v>
      </c>
    </row>
    <row r="266" spans="2:15" x14ac:dyDescent="0.3">
      <c r="B266" s="28" t="s">
        <v>96</v>
      </c>
      <c r="C266" s="8">
        <v>43898</v>
      </c>
      <c r="D266" s="29" t="s">
        <v>18</v>
      </c>
      <c r="E266" s="44">
        <f t="shared" si="126"/>
        <v>13.199999999999996</v>
      </c>
      <c r="F266" s="29">
        <v>101</v>
      </c>
      <c r="G266" s="29">
        <v>72</v>
      </c>
      <c r="H266" s="9">
        <f t="shared" si="127"/>
        <v>88</v>
      </c>
      <c r="I266" s="9">
        <f t="shared" si="128"/>
        <v>-16</v>
      </c>
      <c r="J266" s="47">
        <f t="shared" si="129"/>
        <v>13.299999999999995</v>
      </c>
    </row>
    <row r="267" spans="2:15" x14ac:dyDescent="0.3">
      <c r="B267" s="28" t="s">
        <v>43</v>
      </c>
      <c r="C267" s="8">
        <v>43898</v>
      </c>
      <c r="D267" s="29" t="s">
        <v>18</v>
      </c>
      <c r="E267" s="44">
        <f t="shared" si="126"/>
        <v>10.999999999999996</v>
      </c>
      <c r="F267" s="29">
        <v>87</v>
      </c>
      <c r="G267" s="29">
        <v>72</v>
      </c>
      <c r="H267" s="9">
        <f t="shared" si="127"/>
        <v>76</v>
      </c>
      <c r="I267" s="9">
        <f t="shared" si="128"/>
        <v>-4</v>
      </c>
      <c r="J267" s="47">
        <f t="shared" si="129"/>
        <v>11.099999999999996</v>
      </c>
    </row>
    <row r="268" spans="2:15" x14ac:dyDescent="0.3">
      <c r="B268" s="28" t="s">
        <v>30</v>
      </c>
      <c r="C268" s="8">
        <v>43898</v>
      </c>
      <c r="D268" s="29" t="s">
        <v>18</v>
      </c>
      <c r="E268" s="44">
        <f t="shared" si="126"/>
        <v>5.9999999999999973</v>
      </c>
      <c r="F268" s="29">
        <v>80</v>
      </c>
      <c r="G268" s="29">
        <v>72</v>
      </c>
      <c r="H268" s="9">
        <f t="shared" si="127"/>
        <v>74</v>
      </c>
      <c r="I268" s="9">
        <f t="shared" si="128"/>
        <v>-2</v>
      </c>
      <c r="J268" s="47">
        <f t="shared" si="129"/>
        <v>5.9999999999999973</v>
      </c>
    </row>
    <row r="269" spans="2:15" x14ac:dyDescent="0.3">
      <c r="B269" s="28" t="s">
        <v>60</v>
      </c>
      <c r="C269" s="8">
        <v>43898</v>
      </c>
      <c r="D269" s="29" t="s">
        <v>18</v>
      </c>
      <c r="E269" s="44">
        <f t="shared" si="126"/>
        <v>6.1999999999999966</v>
      </c>
      <c r="F269" s="29">
        <v>81</v>
      </c>
      <c r="G269" s="29">
        <v>72</v>
      </c>
      <c r="H269" s="9">
        <f t="shared" si="127"/>
        <v>75</v>
      </c>
      <c r="I269" s="9">
        <f t="shared" si="128"/>
        <v>-3</v>
      </c>
      <c r="J269" s="47">
        <f t="shared" si="129"/>
        <v>6.1999999999999966</v>
      </c>
    </row>
    <row r="270" spans="2:15" x14ac:dyDescent="0.3">
      <c r="B270" s="31" t="s">
        <v>105</v>
      </c>
      <c r="C270" s="32">
        <v>43898</v>
      </c>
      <c r="D270" s="35" t="s">
        <v>18</v>
      </c>
      <c r="E270" s="71">
        <f t="shared" si="126"/>
        <v>7.9999999999999991</v>
      </c>
      <c r="F270" s="35">
        <v>98</v>
      </c>
      <c r="G270" s="35">
        <v>72</v>
      </c>
      <c r="H270" s="34">
        <f t="shared" si="127"/>
        <v>90</v>
      </c>
      <c r="I270" s="34">
        <f t="shared" si="128"/>
        <v>-18</v>
      </c>
      <c r="J270" s="66">
        <f t="shared" si="129"/>
        <v>8.1</v>
      </c>
    </row>
    <row r="271" spans="2:15" x14ac:dyDescent="0.3">
      <c r="B271" s="28" t="s">
        <v>36</v>
      </c>
      <c r="C271" s="8">
        <v>44171</v>
      </c>
      <c r="D271" s="29" t="s">
        <v>28</v>
      </c>
      <c r="E271" s="44">
        <f t="shared" ref="E271:E278" si="130">J262</f>
        <v>0.39999999999999991</v>
      </c>
      <c r="F271" s="29">
        <v>75</v>
      </c>
      <c r="G271" s="29">
        <v>72</v>
      </c>
      <c r="H271" s="9">
        <f t="shared" ref="H271:H273" si="131">F271-ROUND(E271,0)</f>
        <v>75</v>
      </c>
      <c r="I271" s="9">
        <f t="shared" ref="I271:I273" si="132">G271-H271</f>
        <v>-3</v>
      </c>
      <c r="J271" s="47">
        <f t="shared" si="93"/>
        <v>0.39999999999999991</v>
      </c>
    </row>
    <row r="272" spans="2:15" x14ac:dyDescent="0.3">
      <c r="B272" s="28" t="s">
        <v>37</v>
      </c>
      <c r="C272" s="8">
        <v>44171</v>
      </c>
      <c r="D272" s="29" t="s">
        <v>28</v>
      </c>
      <c r="E272" s="44">
        <f t="shared" si="130"/>
        <v>5.0999999999999979</v>
      </c>
      <c r="F272" s="29">
        <v>80</v>
      </c>
      <c r="G272" s="29">
        <v>72</v>
      </c>
      <c r="H272" s="9">
        <f t="shared" si="131"/>
        <v>75</v>
      </c>
      <c r="I272" s="9">
        <f t="shared" si="132"/>
        <v>-3</v>
      </c>
      <c r="J272" s="47">
        <f t="shared" si="93"/>
        <v>5.0999999999999979</v>
      </c>
    </row>
    <row r="273" spans="2:10" x14ac:dyDescent="0.3">
      <c r="B273" s="28" t="s">
        <v>8</v>
      </c>
      <c r="C273" s="8">
        <v>44171</v>
      </c>
      <c r="D273" s="29" t="s">
        <v>28</v>
      </c>
      <c r="E273" s="44">
        <f t="shared" si="130"/>
        <v>2.1999999999999997</v>
      </c>
      <c r="F273" s="29">
        <v>83</v>
      </c>
      <c r="G273" s="29">
        <v>72</v>
      </c>
      <c r="H273" s="9">
        <f t="shared" si="131"/>
        <v>81</v>
      </c>
      <c r="I273" s="9">
        <f t="shared" si="132"/>
        <v>-9</v>
      </c>
      <c r="J273" s="47">
        <f t="shared" si="93"/>
        <v>2.2999999999999998</v>
      </c>
    </row>
    <row r="274" spans="2:10" x14ac:dyDescent="0.3">
      <c r="B274" s="28" t="s">
        <v>83</v>
      </c>
      <c r="C274" s="8">
        <v>44171</v>
      </c>
      <c r="D274" s="29" t="s">
        <v>28</v>
      </c>
      <c r="E274" s="44">
        <f t="shared" si="130"/>
        <v>8.1999999999999975</v>
      </c>
      <c r="F274" s="29">
        <v>88</v>
      </c>
      <c r="G274" s="29">
        <v>72</v>
      </c>
      <c r="H274" s="9">
        <f t="shared" ref="H274:H280" si="133">F274-ROUND(E274,0)</f>
        <v>80</v>
      </c>
      <c r="I274" s="9">
        <f t="shared" ref="I274:I280" si="134">G274-H274</f>
        <v>-8</v>
      </c>
      <c r="J274" s="47">
        <f t="shared" ref="J274:J280" si="135">IF(I274&gt;0, E274-I274*0.2, IF(I274&lt;-3, E274+0.1, E274))</f>
        <v>8.2999999999999972</v>
      </c>
    </row>
    <row r="275" spans="2:10" x14ac:dyDescent="0.3">
      <c r="B275" s="28" t="s">
        <v>96</v>
      </c>
      <c r="C275" s="8">
        <v>44171</v>
      </c>
      <c r="D275" s="29" t="s">
        <v>28</v>
      </c>
      <c r="E275" s="44">
        <f t="shared" si="130"/>
        <v>13.299999999999995</v>
      </c>
      <c r="F275" s="29">
        <v>99</v>
      </c>
      <c r="G275" s="29">
        <v>72</v>
      </c>
      <c r="H275" s="9">
        <f t="shared" si="133"/>
        <v>86</v>
      </c>
      <c r="I275" s="9">
        <f t="shared" si="134"/>
        <v>-14</v>
      </c>
      <c r="J275" s="47">
        <f t="shared" si="135"/>
        <v>13.399999999999995</v>
      </c>
    </row>
    <row r="276" spans="2:10" x14ac:dyDescent="0.3">
      <c r="B276" s="28" t="s">
        <v>43</v>
      </c>
      <c r="C276" s="8">
        <v>44171</v>
      </c>
      <c r="D276" s="29" t="s">
        <v>28</v>
      </c>
      <c r="E276" s="44">
        <f t="shared" si="130"/>
        <v>11.099999999999996</v>
      </c>
      <c r="F276" s="29">
        <v>90</v>
      </c>
      <c r="G276" s="29">
        <v>72</v>
      </c>
      <c r="H276" s="9">
        <f t="shared" si="133"/>
        <v>79</v>
      </c>
      <c r="I276" s="9">
        <f t="shared" si="134"/>
        <v>-7</v>
      </c>
      <c r="J276" s="47">
        <f t="shared" si="135"/>
        <v>11.199999999999996</v>
      </c>
    </row>
    <row r="277" spans="2:10" x14ac:dyDescent="0.3">
      <c r="B277" s="28" t="s">
        <v>30</v>
      </c>
      <c r="C277" s="8">
        <v>44171</v>
      </c>
      <c r="D277" s="29" t="s">
        <v>28</v>
      </c>
      <c r="E277" s="44">
        <f t="shared" si="130"/>
        <v>5.9999999999999973</v>
      </c>
      <c r="F277" s="29">
        <v>86</v>
      </c>
      <c r="G277" s="29">
        <v>72</v>
      </c>
      <c r="H277" s="9">
        <f t="shared" si="133"/>
        <v>80</v>
      </c>
      <c r="I277" s="9">
        <f t="shared" si="134"/>
        <v>-8</v>
      </c>
      <c r="J277" s="47">
        <f t="shared" si="135"/>
        <v>6.099999999999997</v>
      </c>
    </row>
    <row r="278" spans="2:10" x14ac:dyDescent="0.3">
      <c r="B278" s="28" t="s">
        <v>60</v>
      </c>
      <c r="C278" s="8">
        <v>44171</v>
      </c>
      <c r="D278" s="29" t="s">
        <v>28</v>
      </c>
      <c r="E278" s="44">
        <f t="shared" si="130"/>
        <v>6.1999999999999966</v>
      </c>
      <c r="F278" s="29">
        <v>86</v>
      </c>
      <c r="G278" s="29">
        <v>72</v>
      </c>
      <c r="H278" s="9">
        <f t="shared" si="133"/>
        <v>80</v>
      </c>
      <c r="I278" s="9">
        <f t="shared" si="134"/>
        <v>-8</v>
      </c>
      <c r="J278" s="47">
        <f t="shared" si="135"/>
        <v>6.2999999999999963</v>
      </c>
    </row>
    <row r="279" spans="2:10" x14ac:dyDescent="0.3">
      <c r="B279" s="28" t="s">
        <v>12</v>
      </c>
      <c r="C279" s="8">
        <v>43905</v>
      </c>
      <c r="D279" s="29" t="s">
        <v>28</v>
      </c>
      <c r="E279" s="69">
        <f>J254</f>
        <v>8.6999999999999975</v>
      </c>
      <c r="F279" s="29">
        <v>85</v>
      </c>
      <c r="G279" s="29">
        <v>72</v>
      </c>
      <c r="H279" s="9">
        <f t="shared" si="133"/>
        <v>76</v>
      </c>
      <c r="I279" s="9">
        <f t="shared" si="134"/>
        <v>-4</v>
      </c>
      <c r="J279" s="47">
        <f t="shared" si="135"/>
        <v>8.7999999999999972</v>
      </c>
    </row>
    <row r="280" spans="2:10" x14ac:dyDescent="0.3">
      <c r="B280" s="31" t="s">
        <v>40</v>
      </c>
      <c r="C280" s="32">
        <v>43905</v>
      </c>
      <c r="D280" s="35" t="s">
        <v>28</v>
      </c>
      <c r="E280" s="35">
        <f>ROUND(C12/2,1)</f>
        <v>6.7</v>
      </c>
      <c r="F280" s="35">
        <v>86</v>
      </c>
      <c r="G280" s="35">
        <v>72</v>
      </c>
      <c r="H280" s="34">
        <f t="shared" si="133"/>
        <v>79</v>
      </c>
      <c r="I280" s="34">
        <f t="shared" si="134"/>
        <v>-7</v>
      </c>
      <c r="J280" s="66">
        <f t="shared" si="135"/>
        <v>6.8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12732-A034-4132-ACDE-D5015C9A13C2}">
  <dimension ref="A1:W280"/>
  <sheetViews>
    <sheetView workbookViewId="0"/>
  </sheetViews>
  <sheetFormatPr defaultRowHeight="14.4" outlineLevelRow="1" x14ac:dyDescent="0.3"/>
  <cols>
    <col min="2" max="2" width="19.6640625" customWidth="1"/>
    <col min="3" max="3" width="13.44140625" customWidth="1"/>
    <col min="4" max="4" width="12.21875" customWidth="1"/>
    <col min="5" max="5" width="11.44140625" customWidth="1"/>
    <col min="6" max="8" width="10.109375" bestFit="1" customWidth="1"/>
    <col min="9" max="13" width="9.109375" bestFit="1" customWidth="1"/>
    <col min="14" max="14" width="8.109375" customWidth="1"/>
    <col min="15" max="15" width="9.109375" customWidth="1"/>
    <col min="16" max="17" width="9.109375" bestFit="1" customWidth="1"/>
    <col min="19" max="19" width="9.109375" bestFit="1" customWidth="1"/>
    <col min="20" max="20" width="9.5546875" customWidth="1"/>
    <col min="23" max="23" width="11.109375" style="77" bestFit="1" customWidth="1"/>
  </cols>
  <sheetData>
    <row r="1" spans="1:23" x14ac:dyDescent="0.3">
      <c r="A1" s="43" t="s">
        <v>10</v>
      </c>
      <c r="B1" s="43"/>
      <c r="C1" s="43"/>
      <c r="D1" s="43" t="s">
        <v>80</v>
      </c>
    </row>
    <row r="3" spans="1:23" x14ac:dyDescent="0.3">
      <c r="B3" s="24" t="s">
        <v>23</v>
      </c>
      <c r="C3" s="24" t="s">
        <v>0</v>
      </c>
      <c r="D3" s="21">
        <v>43800</v>
      </c>
      <c r="E3" s="21">
        <v>43807</v>
      </c>
      <c r="F3" s="21">
        <v>43814</v>
      </c>
      <c r="G3" s="21">
        <v>43821</v>
      </c>
      <c r="H3" s="21">
        <v>43828</v>
      </c>
      <c r="I3" s="21">
        <v>43835</v>
      </c>
      <c r="J3" s="21">
        <v>43842</v>
      </c>
      <c r="K3" s="21">
        <v>43849</v>
      </c>
      <c r="L3" s="21">
        <v>43856</v>
      </c>
      <c r="M3" s="21">
        <v>43863</v>
      </c>
      <c r="N3" s="21">
        <v>43870</v>
      </c>
      <c r="O3" s="21">
        <v>43877</v>
      </c>
      <c r="P3" s="21">
        <v>43884</v>
      </c>
      <c r="Q3" s="21">
        <v>43891</v>
      </c>
      <c r="R3" s="21">
        <v>43898</v>
      </c>
      <c r="S3" s="21">
        <v>43905</v>
      </c>
      <c r="T3" s="24"/>
    </row>
    <row r="4" spans="1:23" ht="43.2" x14ac:dyDescent="0.3">
      <c r="B4" s="25" t="s">
        <v>24</v>
      </c>
      <c r="C4" s="60"/>
      <c r="D4" s="22" t="s">
        <v>22</v>
      </c>
      <c r="E4" s="22" t="s">
        <v>16</v>
      </c>
      <c r="F4" s="22" t="s">
        <v>17</v>
      </c>
      <c r="G4" s="26" t="s">
        <v>26</v>
      </c>
      <c r="H4" s="22" t="s">
        <v>54</v>
      </c>
      <c r="I4" s="22" t="s">
        <v>13</v>
      </c>
      <c r="J4" s="61" t="s">
        <v>19</v>
      </c>
      <c r="K4" s="26" t="s">
        <v>27</v>
      </c>
      <c r="L4" s="61" t="s">
        <v>104</v>
      </c>
      <c r="M4" s="26" t="s">
        <v>21</v>
      </c>
      <c r="N4" s="26" t="s">
        <v>25</v>
      </c>
      <c r="O4" s="56" t="s">
        <v>33</v>
      </c>
      <c r="P4" s="26" t="s">
        <v>82</v>
      </c>
      <c r="Q4" s="22" t="s">
        <v>20</v>
      </c>
      <c r="R4" s="26" t="s">
        <v>18</v>
      </c>
      <c r="S4" s="26" t="s">
        <v>28</v>
      </c>
      <c r="T4" s="48" t="s">
        <v>55</v>
      </c>
      <c r="U4" s="56" t="s">
        <v>66</v>
      </c>
      <c r="W4" s="77" t="s">
        <v>107</v>
      </c>
    </row>
    <row r="5" spans="1:23" x14ac:dyDescent="0.3">
      <c r="B5" s="2" t="s">
        <v>14</v>
      </c>
      <c r="C5" s="62">
        <v>9</v>
      </c>
      <c r="D5" s="2">
        <f t="shared" ref="D5:D10" si="0">F46</f>
        <v>72</v>
      </c>
      <c r="E5" s="2">
        <f t="shared" ref="E5:E10" si="1">F58</f>
        <v>75</v>
      </c>
      <c r="F5" s="2">
        <f t="shared" ref="F5:F10" si="2">F75</f>
        <v>79</v>
      </c>
      <c r="G5" s="2">
        <f t="shared" ref="G5:G10" si="3">F90</f>
        <v>73</v>
      </c>
      <c r="H5" s="2">
        <f t="shared" ref="H5:H10" si="4">F109</f>
        <v>86</v>
      </c>
      <c r="I5" s="2">
        <f t="shared" ref="I5:I10" si="5">F123</f>
        <v>79</v>
      </c>
      <c r="J5" s="2"/>
      <c r="K5" s="2">
        <f t="shared" ref="K5:K10" si="6">F157</f>
        <v>82</v>
      </c>
      <c r="L5" s="2">
        <f t="shared" ref="L5:L10" si="7">F176</f>
        <v>75</v>
      </c>
      <c r="M5" s="2">
        <f t="shared" ref="M5:M10" si="8">F191</f>
        <v>79</v>
      </c>
      <c r="N5" s="2">
        <f t="shared" ref="N5:N10" si="9">F204</f>
        <v>81</v>
      </c>
      <c r="O5" s="2">
        <f>F216</f>
        <v>81</v>
      </c>
      <c r="P5" s="2">
        <f>F229</f>
        <v>78</v>
      </c>
      <c r="Q5" s="2">
        <f t="shared" ref="Q5:Q10" si="10">F240</f>
        <v>80</v>
      </c>
      <c r="R5" s="2">
        <f t="shared" ref="R5:R10" si="11">F259</f>
        <v>82</v>
      </c>
      <c r="S5" s="2"/>
      <c r="T5" s="27">
        <f t="shared" ref="T5:T10" si="12">SUM(SMALL(D5:S5,1))+SUM(SMALL(D5:S5,2))+SUM(SMALL(D5:S5,3))+SUM(SMALL(D5:S5,4))+SUM(SMALL(D5:S5,5))+SUM(SMALL(D5:S5,6))+SUM(SMALL(D5:S5,7))+SUM(SMALL(D5:S5,8))</f>
        <v>610</v>
      </c>
      <c r="U5" s="9">
        <f>RANK(T5,($T$5:$T$10,$T$14:$T$17,$T$19,$T$11,$T$13,$T$24,$T$33),-1)</f>
        <v>6</v>
      </c>
      <c r="W5" s="77">
        <f>T5/8</f>
        <v>76.25</v>
      </c>
    </row>
    <row r="6" spans="1:23" x14ac:dyDescent="0.3">
      <c r="B6" s="2" t="s">
        <v>15</v>
      </c>
      <c r="C6" s="2">
        <v>5.3</v>
      </c>
      <c r="D6" s="2">
        <f t="shared" si="0"/>
        <v>76</v>
      </c>
      <c r="E6" s="2">
        <f t="shared" si="1"/>
        <v>72</v>
      </c>
      <c r="F6" s="2">
        <f t="shared" si="2"/>
        <v>74</v>
      </c>
      <c r="G6" s="2">
        <f t="shared" si="3"/>
        <v>70</v>
      </c>
      <c r="H6" s="2">
        <f t="shared" si="4"/>
        <v>74</v>
      </c>
      <c r="I6" s="2">
        <f t="shared" si="5"/>
        <v>72</v>
      </c>
      <c r="J6" s="2">
        <f>F142</f>
        <v>71</v>
      </c>
      <c r="K6" s="2">
        <f t="shared" si="6"/>
        <v>77</v>
      </c>
      <c r="L6" s="2">
        <f t="shared" si="7"/>
        <v>73</v>
      </c>
      <c r="M6" s="2">
        <f t="shared" si="8"/>
        <v>75</v>
      </c>
      <c r="N6" s="2">
        <f t="shared" si="9"/>
        <v>74</v>
      </c>
      <c r="O6" s="2">
        <f>F217</f>
        <v>71</v>
      </c>
      <c r="P6" s="2">
        <f>F230</f>
        <v>82</v>
      </c>
      <c r="Q6" s="2">
        <f t="shared" si="10"/>
        <v>71</v>
      </c>
      <c r="R6" s="2">
        <f t="shared" si="11"/>
        <v>87</v>
      </c>
      <c r="S6" s="2"/>
      <c r="T6" s="27">
        <f t="shared" si="12"/>
        <v>574</v>
      </c>
      <c r="U6" s="9">
        <f>RANK(T6,($T$5:$T$10,$T$14:$T$17,$T$19,$T$11,$T$13,$T$24,$T$33),-1)</f>
        <v>2</v>
      </c>
      <c r="W6" s="77">
        <f t="shared" ref="W6:W10" si="13">T6/8</f>
        <v>71.75</v>
      </c>
    </row>
    <row r="7" spans="1:23" x14ac:dyDescent="0.3">
      <c r="B7" s="2" t="s">
        <v>35</v>
      </c>
      <c r="C7" s="2">
        <v>3.8</v>
      </c>
      <c r="D7" s="2">
        <f t="shared" si="0"/>
        <v>75</v>
      </c>
      <c r="E7" s="2">
        <f t="shared" si="1"/>
        <v>77</v>
      </c>
      <c r="F7" s="2">
        <f t="shared" si="2"/>
        <v>79</v>
      </c>
      <c r="G7" s="2">
        <f t="shared" si="3"/>
        <v>67</v>
      </c>
      <c r="H7" s="2">
        <f t="shared" si="4"/>
        <v>75</v>
      </c>
      <c r="I7" s="2">
        <f t="shared" si="5"/>
        <v>79</v>
      </c>
      <c r="J7" s="2">
        <f>F143</f>
        <v>77</v>
      </c>
      <c r="K7" s="2">
        <f t="shared" si="6"/>
        <v>78</v>
      </c>
      <c r="L7" s="2">
        <f t="shared" si="7"/>
        <v>70</v>
      </c>
      <c r="M7" s="2">
        <f t="shared" si="8"/>
        <v>80</v>
      </c>
      <c r="N7" s="2">
        <f t="shared" si="9"/>
        <v>74</v>
      </c>
      <c r="O7" s="2"/>
      <c r="P7" s="2"/>
      <c r="Q7" s="2">
        <f t="shared" si="10"/>
        <v>73</v>
      </c>
      <c r="R7" s="2">
        <f t="shared" si="11"/>
        <v>77</v>
      </c>
      <c r="S7" s="2"/>
      <c r="T7" s="27">
        <f t="shared" si="12"/>
        <v>588</v>
      </c>
      <c r="U7" s="9">
        <f>RANK(T7,($T$5:$T$10,$T$14:$T$17,$T$19,$T$11,$T$13,$T$24,$T$33),-1)</f>
        <v>4</v>
      </c>
      <c r="W7" s="77">
        <f t="shared" si="13"/>
        <v>73.5</v>
      </c>
    </row>
    <row r="8" spans="1:23" x14ac:dyDescent="0.3">
      <c r="B8" s="23" t="s">
        <v>36</v>
      </c>
      <c r="C8" s="2">
        <v>8.4</v>
      </c>
      <c r="D8" s="2">
        <f t="shared" si="0"/>
        <v>71</v>
      </c>
      <c r="E8" s="2">
        <f t="shared" si="1"/>
        <v>70</v>
      </c>
      <c r="F8" s="2">
        <f t="shared" si="2"/>
        <v>84</v>
      </c>
      <c r="G8" s="2">
        <f t="shared" si="3"/>
        <v>72</v>
      </c>
      <c r="H8" s="2">
        <f t="shared" si="4"/>
        <v>77</v>
      </c>
      <c r="I8" s="2">
        <f t="shared" si="5"/>
        <v>77</v>
      </c>
      <c r="J8" s="2">
        <f>F144</f>
        <v>70</v>
      </c>
      <c r="K8" s="2">
        <f t="shared" si="6"/>
        <v>78</v>
      </c>
      <c r="L8" s="2">
        <f t="shared" si="7"/>
        <v>71</v>
      </c>
      <c r="M8" s="2">
        <f t="shared" si="8"/>
        <v>72</v>
      </c>
      <c r="N8" s="2">
        <f t="shared" si="9"/>
        <v>74</v>
      </c>
      <c r="O8" s="2">
        <f>F218</f>
        <v>70</v>
      </c>
      <c r="P8" s="2">
        <f>F231</f>
        <v>76</v>
      </c>
      <c r="Q8" s="2">
        <f t="shared" si="10"/>
        <v>73</v>
      </c>
      <c r="R8" s="2">
        <f t="shared" si="11"/>
        <v>76</v>
      </c>
      <c r="S8" s="2">
        <f>F271</f>
        <v>75</v>
      </c>
      <c r="T8" s="27">
        <f t="shared" si="12"/>
        <v>569</v>
      </c>
      <c r="U8" s="9">
        <f>RANK(T8,($T$5:$T$10,$T$14:$T$17,$T$19,$T$11,$T$13,$T$24,$T$33),-1)</f>
        <v>1</v>
      </c>
      <c r="W8" s="77">
        <f t="shared" si="13"/>
        <v>71.125</v>
      </c>
    </row>
    <row r="9" spans="1:23" x14ac:dyDescent="0.3">
      <c r="B9" s="23" t="s">
        <v>37</v>
      </c>
      <c r="C9" s="63">
        <v>17.899999999999999</v>
      </c>
      <c r="D9" s="2">
        <f t="shared" si="0"/>
        <v>80</v>
      </c>
      <c r="E9" s="2">
        <f t="shared" si="1"/>
        <v>75</v>
      </c>
      <c r="F9" s="2">
        <f t="shared" si="2"/>
        <v>82</v>
      </c>
      <c r="G9" s="2">
        <f t="shared" si="3"/>
        <v>74</v>
      </c>
      <c r="H9" s="2">
        <f t="shared" si="4"/>
        <v>76</v>
      </c>
      <c r="I9" s="2">
        <f t="shared" si="5"/>
        <v>103</v>
      </c>
      <c r="J9" s="2">
        <f>F145</f>
        <v>81</v>
      </c>
      <c r="K9" s="2">
        <f t="shared" si="6"/>
        <v>76</v>
      </c>
      <c r="L9" s="2">
        <f t="shared" si="7"/>
        <v>73</v>
      </c>
      <c r="M9" s="2">
        <f t="shared" si="8"/>
        <v>77</v>
      </c>
      <c r="N9" s="2">
        <f t="shared" si="9"/>
        <v>85</v>
      </c>
      <c r="O9" s="2">
        <f>F219</f>
        <v>82</v>
      </c>
      <c r="P9" s="2">
        <f>F232</f>
        <v>83</v>
      </c>
      <c r="Q9" s="2">
        <f t="shared" si="10"/>
        <v>79</v>
      </c>
      <c r="R9" s="2">
        <f t="shared" si="11"/>
        <v>81</v>
      </c>
      <c r="S9" s="2">
        <f>F272</f>
        <v>80</v>
      </c>
      <c r="T9" s="27">
        <f t="shared" si="12"/>
        <v>610</v>
      </c>
      <c r="U9" s="9">
        <f>RANK(T9,($T$5:$T$10,$T$14:$T$17,$T$19,$T$11,$T$13,$T$24,$T$33),-1)</f>
        <v>6</v>
      </c>
      <c r="W9" s="77">
        <f t="shared" si="13"/>
        <v>76.25</v>
      </c>
    </row>
    <row r="10" spans="1:23" x14ac:dyDescent="0.3">
      <c r="B10" s="23" t="s">
        <v>8</v>
      </c>
      <c r="C10" s="2">
        <v>12.1</v>
      </c>
      <c r="D10" s="2">
        <f t="shared" si="0"/>
        <v>75</v>
      </c>
      <c r="E10" s="2">
        <f t="shared" si="1"/>
        <v>76</v>
      </c>
      <c r="F10" s="2">
        <f t="shared" si="2"/>
        <v>84</v>
      </c>
      <c r="G10" s="2">
        <f t="shared" si="3"/>
        <v>78</v>
      </c>
      <c r="H10" s="2">
        <f t="shared" si="4"/>
        <v>74</v>
      </c>
      <c r="I10" s="2">
        <f t="shared" si="5"/>
        <v>72</v>
      </c>
      <c r="J10" s="2">
        <f>F146</f>
        <v>72</v>
      </c>
      <c r="K10" s="2">
        <f t="shared" si="6"/>
        <v>74</v>
      </c>
      <c r="L10" s="2">
        <f t="shared" si="7"/>
        <v>75</v>
      </c>
      <c r="M10" s="2">
        <f t="shared" si="8"/>
        <v>79</v>
      </c>
      <c r="N10" s="2">
        <f t="shared" si="9"/>
        <v>72</v>
      </c>
      <c r="O10" s="2">
        <f>F220</f>
        <v>83</v>
      </c>
      <c r="P10" s="2"/>
      <c r="Q10" s="2">
        <f t="shared" si="10"/>
        <v>76</v>
      </c>
      <c r="R10" s="2">
        <f t="shared" si="11"/>
        <v>76</v>
      </c>
      <c r="S10" s="2">
        <f>F273</f>
        <v>83</v>
      </c>
      <c r="T10" s="27">
        <f t="shared" si="12"/>
        <v>590</v>
      </c>
      <c r="U10" s="9">
        <f>RANK(T10,($T$5:$T$10,$T$14:$T$17,$T$19,$T$11,$T$13,$T$24,$T$33),-1)</f>
        <v>5</v>
      </c>
      <c r="W10" s="77">
        <f t="shared" si="13"/>
        <v>73.75</v>
      </c>
    </row>
    <row r="11" spans="1:23" x14ac:dyDescent="0.3">
      <c r="B11" s="2" t="s">
        <v>12</v>
      </c>
      <c r="C11" s="64">
        <v>17</v>
      </c>
      <c r="D11" s="2"/>
      <c r="E11" s="2">
        <f>F69</f>
        <v>78</v>
      </c>
      <c r="F11" s="2">
        <f>F82</f>
        <v>88</v>
      </c>
      <c r="G11" s="2">
        <f>F97</f>
        <v>88</v>
      </c>
      <c r="H11" s="2"/>
      <c r="I11" s="2">
        <f>F136</f>
        <v>84</v>
      </c>
      <c r="J11" s="2">
        <f>F153</f>
        <v>89</v>
      </c>
      <c r="K11" s="2">
        <f>F169</f>
        <v>91</v>
      </c>
      <c r="L11" s="2">
        <f>F186</f>
        <v>85</v>
      </c>
      <c r="M11" s="2"/>
      <c r="N11" s="2">
        <f>F215</f>
        <v>89</v>
      </c>
      <c r="O11" s="2"/>
      <c r="P11" s="2"/>
      <c r="Q11" s="2">
        <f>F254</f>
        <v>90</v>
      </c>
      <c r="R11" s="23"/>
      <c r="S11" s="2">
        <f>F279</f>
        <v>85</v>
      </c>
      <c r="T11" s="27">
        <f>SUM(SMALL(D11:S11,1))+SUM(SMALL(D11:S11,2))+SUM(SMALL(D11:S11,3))+SUM(SMALL(D11:S11,4))+SUM(SMALL(D11:S11,5))+SUM(SMALL(D11:S11,6))+SUM(SMALL(D11:S11,7))+SUM(SMALL(D11:S11,8))</f>
        <v>686</v>
      </c>
      <c r="U11" s="9">
        <f>RANK(T11,($T$5:$T$10,$T$14:$T$17,$T$19,$T$11,$T$13,$T$24,$T$33),-1)</f>
        <v>13</v>
      </c>
      <c r="W11" s="77">
        <f>T11/8</f>
        <v>85.75</v>
      </c>
    </row>
    <row r="12" spans="1:23" x14ac:dyDescent="0.3">
      <c r="B12" s="23" t="s">
        <v>40</v>
      </c>
      <c r="C12" s="23">
        <v>13.4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3"/>
      <c r="S12" s="2">
        <f>F280</f>
        <v>86</v>
      </c>
      <c r="T12" s="27" t="e">
        <f t="shared" ref="T12:T42" si="14">SUM(LARGE(D12:S12,1))+SUM(LARGE(D12:S12,2))+SUM(LARGE(D12:S12,3))+SUM(LARGE(D12:S12,4))+SUM(LARGE(D12:S12,5))+SUM(LARGE(D12:S12,6))+SUM(LARGE(D12:S12,7))+SUM(LARGE(D12:S12,8))</f>
        <v>#NUM!</v>
      </c>
      <c r="U12" s="9"/>
    </row>
    <row r="13" spans="1:23" x14ac:dyDescent="0.3">
      <c r="B13" s="23" t="s">
        <v>41</v>
      </c>
      <c r="C13" s="23">
        <v>8.6</v>
      </c>
      <c r="D13" s="2">
        <f t="shared" ref="D13:D18" si="15">F52</f>
        <v>71</v>
      </c>
      <c r="E13" s="2">
        <f>F64</f>
        <v>75</v>
      </c>
      <c r="F13" s="2"/>
      <c r="G13" s="2">
        <f>F102</f>
        <v>69</v>
      </c>
      <c r="H13" s="2">
        <f>F116</f>
        <v>77</v>
      </c>
      <c r="I13" s="2">
        <f>F130</f>
        <v>76</v>
      </c>
      <c r="J13" s="2"/>
      <c r="K13" s="2">
        <f>F172</f>
        <v>73</v>
      </c>
      <c r="L13" s="2"/>
      <c r="M13" s="2">
        <f>F203</f>
        <v>69</v>
      </c>
      <c r="N13" s="2">
        <f>F213</f>
        <v>70</v>
      </c>
      <c r="O13" s="2"/>
      <c r="P13" s="2"/>
      <c r="Q13" s="2">
        <f>F252</f>
        <v>75</v>
      </c>
      <c r="R13" s="23"/>
      <c r="S13" s="2"/>
      <c r="T13" s="27">
        <f>SUM(SMALL(D13:S13,1))+SUM(SMALL(D13:S13,2))+SUM(SMALL(D13:S13,3))+SUM(SMALL(D13:S13,4))+SUM(SMALL(D13:S13,5))+SUM(SMALL(D13:S13,6))+SUM(SMALL(D13:S13,7))+SUM(SMALL(D13:S13,8))</f>
        <v>578</v>
      </c>
      <c r="U13" s="9">
        <f>RANK(T13,($T$5:$T$10,$T$14:$T$17,$T$19,$T$11,$T$13,$T$24,$T$33),-1)</f>
        <v>3</v>
      </c>
      <c r="W13" s="77">
        <f t="shared" ref="W13:W17" si="16">T13/8</f>
        <v>72.25</v>
      </c>
    </row>
    <row r="14" spans="1:23" x14ac:dyDescent="0.3">
      <c r="A14" t="s">
        <v>95</v>
      </c>
      <c r="B14" s="23" t="s">
        <v>60</v>
      </c>
      <c r="C14" s="23">
        <v>12.2</v>
      </c>
      <c r="D14" s="2">
        <f t="shared" si="15"/>
        <v>88</v>
      </c>
      <c r="E14" s="2">
        <f>F65</f>
        <v>85</v>
      </c>
      <c r="F14" s="2"/>
      <c r="G14" s="2">
        <f>F103</f>
        <v>91</v>
      </c>
      <c r="H14" s="2">
        <f>F117</f>
        <v>90</v>
      </c>
      <c r="I14" s="2">
        <f>F131</f>
        <v>81</v>
      </c>
      <c r="J14" s="2">
        <f>F148</f>
        <v>86</v>
      </c>
      <c r="K14" s="2">
        <f>F164</f>
        <v>89</v>
      </c>
      <c r="L14" s="2">
        <f>F183</f>
        <v>80</v>
      </c>
      <c r="M14" s="2">
        <f>F198</f>
        <v>94</v>
      </c>
      <c r="N14" s="2"/>
      <c r="O14" s="2">
        <f>F228</f>
        <v>77</v>
      </c>
      <c r="P14" s="2">
        <f>F237</f>
        <v>77</v>
      </c>
      <c r="Q14" s="2">
        <f>F250</f>
        <v>81</v>
      </c>
      <c r="R14" s="23">
        <f>F269</f>
        <v>81</v>
      </c>
      <c r="S14" s="2">
        <f>F278</f>
        <v>86</v>
      </c>
      <c r="T14" s="27">
        <f>SUM(SMALL(D14:S14,1))+SUM(SMALL(D14:S14,2))+SUM(SMALL(D14:S14,3))+SUM(SMALL(D14:S14,4))+SUM(SMALL(D14:S14,5))+SUM(SMALL(D14:S14,6))+SUM(SMALL(D14:S14,7))+SUM(SMALL(D14:S14,8))</f>
        <v>648</v>
      </c>
      <c r="U14" s="9">
        <f>RANK(T14,($T$5:$T$10,$T$14:$T$17,$T$19,$T$11,$T$13,$T$24,$T$33),-1)</f>
        <v>9</v>
      </c>
      <c r="W14" s="77">
        <f t="shared" si="16"/>
        <v>81</v>
      </c>
    </row>
    <row r="15" spans="1:23" x14ac:dyDescent="0.3">
      <c r="B15" s="23" t="s">
        <v>83</v>
      </c>
      <c r="C15" s="23">
        <v>16.8</v>
      </c>
      <c r="D15" s="2">
        <f t="shared" si="15"/>
        <v>90</v>
      </c>
      <c r="E15" s="2">
        <f>F66</f>
        <v>93</v>
      </c>
      <c r="F15" s="2"/>
      <c r="G15" s="2">
        <f>F104</f>
        <v>88</v>
      </c>
      <c r="H15" s="2">
        <f>F118</f>
        <v>97</v>
      </c>
      <c r="I15" s="2">
        <f>F132</f>
        <v>85</v>
      </c>
      <c r="J15" s="2">
        <f>F149</f>
        <v>85</v>
      </c>
      <c r="K15" s="2">
        <f>F165</f>
        <v>102</v>
      </c>
      <c r="L15" s="2">
        <f>F184</f>
        <v>81</v>
      </c>
      <c r="M15" s="2">
        <f>F199</f>
        <v>84</v>
      </c>
      <c r="N15" s="2">
        <f>F210</f>
        <v>81</v>
      </c>
      <c r="O15" s="2">
        <f>F221</f>
        <v>84</v>
      </c>
      <c r="P15" s="2">
        <f>F233</f>
        <v>76</v>
      </c>
      <c r="Q15" s="2">
        <f>F246</f>
        <v>91</v>
      </c>
      <c r="R15" s="2">
        <f>F265</f>
        <v>83</v>
      </c>
      <c r="S15" s="2">
        <f>F274</f>
        <v>88</v>
      </c>
      <c r="T15" s="27">
        <f>SUM(SMALL(D15:S15,1))+SUM(SMALL(D15:S15,2))+SUM(SMALL(D15:S15,3))+SUM(SMALL(D15:S15,4))+SUM(SMALL(D15:S15,5))+SUM(SMALL(D15:S15,6))+SUM(SMALL(D15:S15,7))+SUM(SMALL(D15:S15,8))</f>
        <v>659</v>
      </c>
      <c r="U15" s="9">
        <f>RANK(T15,($T$5:$T$10,$T$14:$T$17,$T$19,$T$11,$T$13,$T$24,$T$33),-1)</f>
        <v>11</v>
      </c>
      <c r="W15" s="77">
        <f t="shared" si="16"/>
        <v>82.375</v>
      </c>
    </row>
    <row r="16" spans="1:23" x14ac:dyDescent="0.3">
      <c r="B16" s="23" t="s">
        <v>43</v>
      </c>
      <c r="C16" s="23">
        <v>21.1</v>
      </c>
      <c r="D16" s="2">
        <f t="shared" si="15"/>
        <v>102</v>
      </c>
      <c r="E16" s="2">
        <f>F67</f>
        <v>103</v>
      </c>
      <c r="F16" s="2"/>
      <c r="G16" s="2">
        <f>F105</f>
        <v>87</v>
      </c>
      <c r="H16" s="2">
        <f>F119</f>
        <v>97</v>
      </c>
      <c r="I16" s="2">
        <f>F133</f>
        <v>103</v>
      </c>
      <c r="J16" s="2">
        <f>F150</f>
        <v>88</v>
      </c>
      <c r="K16" s="2">
        <f>F166</f>
        <v>98</v>
      </c>
      <c r="L16" s="2"/>
      <c r="M16" s="2"/>
      <c r="N16" s="2">
        <f>F214</f>
        <v>89</v>
      </c>
      <c r="O16" s="2">
        <f>F224</f>
        <v>92</v>
      </c>
      <c r="P16" s="2">
        <f>F235</f>
        <v>92</v>
      </c>
      <c r="Q16" s="2">
        <f>F248</f>
        <v>82</v>
      </c>
      <c r="R16" s="2">
        <f>F267</f>
        <v>87</v>
      </c>
      <c r="S16" s="2">
        <f>F276</f>
        <v>90</v>
      </c>
      <c r="T16" s="27">
        <f>SUM(SMALL(D16:S16,1))+SUM(SMALL(D16:S16,2))+SUM(SMALL(D16:S16,3))+SUM(SMALL(D16:S16,4))+SUM(SMALL(D16:S16,5))+SUM(SMALL(D16:S16,6))+SUM(SMALL(D16:S16,7))+SUM(SMALL(D16:S16,8))</f>
        <v>707</v>
      </c>
      <c r="U16" s="9">
        <f>RANK(T16,($T$5:$T$10,$T$14:$T$17,$T$19,$T$11,$T$13,$T$24,$T$33),-1)</f>
        <v>14</v>
      </c>
      <c r="W16" s="77">
        <f t="shared" si="16"/>
        <v>88.375</v>
      </c>
    </row>
    <row r="17" spans="1:23" x14ac:dyDescent="0.3">
      <c r="B17" s="2" t="s">
        <v>30</v>
      </c>
      <c r="C17" s="64">
        <v>13</v>
      </c>
      <c r="D17" s="2">
        <f t="shared" si="15"/>
        <v>87</v>
      </c>
      <c r="E17" s="2">
        <f>F68</f>
        <v>89</v>
      </c>
      <c r="F17" s="2">
        <f>F81</f>
        <v>85</v>
      </c>
      <c r="G17" s="2">
        <f>F96</f>
        <v>86</v>
      </c>
      <c r="H17" s="2"/>
      <c r="I17" s="2">
        <f>F140</f>
        <v>87</v>
      </c>
      <c r="J17" s="2">
        <f>F154</f>
        <v>83</v>
      </c>
      <c r="K17" s="2"/>
      <c r="L17" s="2">
        <f>F190</f>
        <v>75</v>
      </c>
      <c r="M17" s="2"/>
      <c r="N17" s="2"/>
      <c r="O17" s="2">
        <f>F227</f>
        <v>82</v>
      </c>
      <c r="P17" s="2">
        <f>F236</f>
        <v>76</v>
      </c>
      <c r="Q17" s="2">
        <f>F249</f>
        <v>81</v>
      </c>
      <c r="R17" s="2">
        <f>F268</f>
        <v>80</v>
      </c>
      <c r="S17" s="2">
        <f>F277</f>
        <v>86</v>
      </c>
      <c r="T17" s="27">
        <f>SUM(SMALL(D17:S17,1))+SUM(SMALL(D17:S17,2))+SUM(SMALL(D17:S17,3))+SUM(SMALL(D17:S17,4))+SUM(SMALL(D17:S17,5))+SUM(SMALL(D17:S17,6))+SUM(SMALL(D17:S17,7))+SUM(SMALL(D17:S17,8))</f>
        <v>648</v>
      </c>
      <c r="U17" s="9">
        <f>RANK(T17,($T$5:$T$10,$T$14:$T$17,$T$19,$T$11,$T$13,$T$24,$T$33),-1)</f>
        <v>9</v>
      </c>
      <c r="W17" s="77">
        <f t="shared" si="16"/>
        <v>81</v>
      </c>
    </row>
    <row r="18" spans="1:23" x14ac:dyDescent="0.3">
      <c r="A18" s="9"/>
      <c r="B18" s="23" t="s">
        <v>57</v>
      </c>
      <c r="C18" s="63">
        <v>43</v>
      </c>
      <c r="D18" s="2">
        <f t="shared" si="15"/>
        <v>158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7" t="e">
        <f t="shared" si="14"/>
        <v>#NUM!</v>
      </c>
      <c r="U18" s="9"/>
    </row>
    <row r="19" spans="1:23" x14ac:dyDescent="0.3">
      <c r="B19" s="2" t="s">
        <v>87</v>
      </c>
      <c r="C19" s="2">
        <v>10.7</v>
      </c>
      <c r="D19" s="2"/>
      <c r="E19" s="2">
        <f>F70</f>
        <v>84</v>
      </c>
      <c r="F19" s="2">
        <f>F83</f>
        <v>84</v>
      </c>
      <c r="G19" s="2">
        <f>F98</f>
        <v>82</v>
      </c>
      <c r="H19" s="2">
        <f>F115</f>
        <v>84</v>
      </c>
      <c r="I19" s="2">
        <f>F129</f>
        <v>90</v>
      </c>
      <c r="J19" s="72">
        <f>F147</f>
        <v>89</v>
      </c>
      <c r="K19" s="2">
        <f>F163</f>
        <v>83</v>
      </c>
      <c r="L19" s="2">
        <f>F182</f>
        <v>80</v>
      </c>
      <c r="M19" s="2">
        <f>F197</f>
        <v>87</v>
      </c>
      <c r="N19" s="2"/>
      <c r="O19" s="2">
        <f>F226</f>
        <v>98</v>
      </c>
      <c r="P19" s="2"/>
      <c r="Q19" s="2">
        <f>F256</f>
        <v>86</v>
      </c>
      <c r="R19" s="2"/>
      <c r="S19" s="2"/>
      <c r="T19" s="27">
        <f>SUM(SMALL(D19:S19,1))+SUM(SMALL(D19:S19,2))+SUM(SMALL(D19:S19,3))+SUM(SMALL(D19:S19,4))+SUM(SMALL(D19:S19,5))+SUM(SMALL(D19:S19,6))+SUM(SMALL(D19:S19,7))+SUM(SMALL(D19:S19,8))</f>
        <v>670</v>
      </c>
      <c r="U19" s="9">
        <f>RANK(T19,($T$5:$T$10,$T$14:$T$17,$T$19,$T$11,$T$13,$T$24,$T$33),-1)</f>
        <v>12</v>
      </c>
      <c r="W19" s="77">
        <f>T19/8</f>
        <v>83.75</v>
      </c>
    </row>
    <row r="20" spans="1:23" x14ac:dyDescent="0.3">
      <c r="B20" s="2" t="s">
        <v>44</v>
      </c>
      <c r="C20" s="28">
        <v>22.8</v>
      </c>
      <c r="D20" s="2"/>
      <c r="E20" s="2">
        <f>F71</f>
        <v>124</v>
      </c>
      <c r="F20" s="2"/>
      <c r="G20" s="2"/>
      <c r="H20" s="2"/>
      <c r="I20" s="2"/>
      <c r="J20" s="2"/>
      <c r="K20" s="2"/>
      <c r="L20" s="50"/>
      <c r="M20" s="2"/>
      <c r="N20" s="2"/>
      <c r="O20" s="2"/>
      <c r="P20" s="2"/>
      <c r="Q20" s="2"/>
      <c r="R20" s="2"/>
      <c r="S20" s="2"/>
      <c r="T20" s="27" t="e">
        <f t="shared" si="14"/>
        <v>#NUM!</v>
      </c>
      <c r="U20" s="9"/>
    </row>
    <row r="21" spans="1:23" x14ac:dyDescent="0.3">
      <c r="B21" s="23" t="s">
        <v>70</v>
      </c>
      <c r="C21" s="23">
        <v>20.8</v>
      </c>
      <c r="D21" s="2"/>
      <c r="E21" s="2">
        <f>F72</f>
        <v>92</v>
      </c>
      <c r="F21" s="2"/>
      <c r="G21" s="2"/>
      <c r="H21" s="2"/>
      <c r="I21" s="2">
        <f>F135</f>
        <v>95</v>
      </c>
      <c r="J21" s="2">
        <f>F152</f>
        <v>101</v>
      </c>
      <c r="K21" s="2">
        <f>F168</f>
        <v>101</v>
      </c>
      <c r="L21" s="50"/>
      <c r="M21" s="2"/>
      <c r="N21" s="2"/>
      <c r="O21" s="2"/>
      <c r="P21" s="2"/>
      <c r="Q21" s="2"/>
      <c r="R21" s="2"/>
      <c r="S21" s="2"/>
      <c r="T21" s="27" t="e">
        <f t="shared" si="14"/>
        <v>#NUM!</v>
      </c>
      <c r="U21" s="9"/>
    </row>
    <row r="22" spans="1:23" x14ac:dyDescent="0.3">
      <c r="B22" s="23" t="s">
        <v>85</v>
      </c>
      <c r="C22" s="23">
        <v>9.9</v>
      </c>
      <c r="D22" s="2"/>
      <c r="E22" s="2">
        <f>F73</f>
        <v>81</v>
      </c>
      <c r="F22" s="2">
        <f>F84</f>
        <v>99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7" t="e">
        <f t="shared" si="14"/>
        <v>#NUM!</v>
      </c>
      <c r="U22" s="9"/>
    </row>
    <row r="23" spans="1:23" x14ac:dyDescent="0.3">
      <c r="B23" s="2" t="s">
        <v>52</v>
      </c>
      <c r="C23" s="23">
        <v>10.6</v>
      </c>
      <c r="D23" s="2"/>
      <c r="E23" s="2">
        <f>F74</f>
        <v>87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7" t="e">
        <f t="shared" si="14"/>
        <v>#NUM!</v>
      </c>
      <c r="U23" s="9"/>
    </row>
    <row r="24" spans="1:23" x14ac:dyDescent="0.3">
      <c r="B24" s="2" t="s">
        <v>86</v>
      </c>
      <c r="C24" s="2">
        <v>6.2</v>
      </c>
      <c r="D24" s="2"/>
      <c r="E24" s="2"/>
      <c r="F24" s="2">
        <f>F85</f>
        <v>87</v>
      </c>
      <c r="G24" s="2"/>
      <c r="H24" s="2">
        <f>F120</f>
        <v>84</v>
      </c>
      <c r="I24" s="2"/>
      <c r="J24" s="2">
        <f>F155</f>
        <v>85</v>
      </c>
      <c r="K24" s="2">
        <f>F170</f>
        <v>79</v>
      </c>
      <c r="L24" s="2">
        <f>F187</f>
        <v>72</v>
      </c>
      <c r="M24" s="2">
        <f>F201</f>
        <v>75</v>
      </c>
      <c r="N24" s="2"/>
      <c r="O24" s="2">
        <f>F225</f>
        <v>73</v>
      </c>
      <c r="P24" s="2"/>
      <c r="Q24" s="2">
        <f>F257</f>
        <v>80</v>
      </c>
      <c r="R24" s="2"/>
      <c r="S24" s="2"/>
      <c r="T24" s="27">
        <f>SUM(SMALL(D24:S24,1))+SUM(SMALL(D24:S24,2))+SUM(SMALL(D24:S24,3))+SUM(SMALL(D24:S24,4))+SUM(SMALL(D24:S24,5))+SUM(SMALL(D24:S24,6))+SUM(SMALL(D24:S24,7))+SUM(SMALL(D24:S24,8))</f>
        <v>635</v>
      </c>
      <c r="U24" s="9">
        <f>RANK(T24,($T$5:$T$10,$T$14:$T$17,$T$19,$T$11,$T$13,$T$24,$T$33),-1)</f>
        <v>8</v>
      </c>
      <c r="W24" s="77">
        <f>T24/8</f>
        <v>79.375</v>
      </c>
    </row>
    <row r="25" spans="1:23" x14ac:dyDescent="0.3">
      <c r="B25" s="2" t="s">
        <v>88</v>
      </c>
      <c r="C25" s="2">
        <v>11.7</v>
      </c>
      <c r="D25" s="2"/>
      <c r="E25" s="2"/>
      <c r="F25" s="2">
        <f>F88</f>
        <v>95</v>
      </c>
      <c r="G25" s="2">
        <f>F101</f>
        <v>79</v>
      </c>
      <c r="H25" s="2"/>
      <c r="I25" s="2"/>
      <c r="J25" s="2"/>
      <c r="K25" s="2"/>
      <c r="L25" s="2"/>
      <c r="M25" s="2"/>
      <c r="N25" s="2"/>
      <c r="O25" s="2"/>
      <c r="P25" s="2"/>
      <c r="Q25" s="2">
        <f>F253</f>
        <v>93</v>
      </c>
      <c r="R25" s="2"/>
      <c r="S25" s="2"/>
      <c r="T25" s="27" t="e">
        <f t="shared" ref="T25:T41" si="17">SUM(LARGE(D25:S25,1))+SUM(LARGE(D25:S25,2))+SUM(LARGE(D25:S25,3))+SUM(LARGE(D25:S25,4))+SUM(LARGE(D25:S25,5))+SUM(LARGE(D25:S25,6))+SUM(LARGE(D25:S25,7))+SUM(LARGE(D25:S25,8))</f>
        <v>#NUM!</v>
      </c>
      <c r="U25" s="9"/>
    </row>
    <row r="26" spans="1:23" x14ac:dyDescent="0.3">
      <c r="B26" s="2" t="s">
        <v>63</v>
      </c>
      <c r="C26" s="2">
        <v>6.1</v>
      </c>
      <c r="D26" s="2"/>
      <c r="E26" s="2"/>
      <c r="F26" s="2">
        <f>F89</f>
        <v>76</v>
      </c>
      <c r="G26" s="2"/>
      <c r="H26" s="2"/>
      <c r="I26" s="2">
        <f>F137</f>
        <v>81</v>
      </c>
      <c r="J26" s="2"/>
      <c r="K26" s="2"/>
      <c r="L26" s="2"/>
      <c r="M26" s="2"/>
      <c r="N26" s="2"/>
      <c r="O26" s="2"/>
      <c r="P26" s="2"/>
      <c r="Q26" s="2"/>
      <c r="R26" s="2"/>
      <c r="S26" s="2"/>
      <c r="T26" s="27" t="e">
        <f t="shared" si="17"/>
        <v>#NUM!</v>
      </c>
      <c r="U26" s="9"/>
    </row>
    <row r="27" spans="1:23" x14ac:dyDescent="0.3">
      <c r="B27" s="2" t="s">
        <v>89</v>
      </c>
      <c r="C27" s="2">
        <v>18.100000000000001</v>
      </c>
      <c r="D27" s="2"/>
      <c r="E27" s="2"/>
      <c r="F27" s="2">
        <f>F87</f>
        <v>100</v>
      </c>
      <c r="G27" s="2">
        <f>F100</f>
        <v>85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7" t="e">
        <f t="shared" si="17"/>
        <v>#NUM!</v>
      </c>
      <c r="U27" s="9"/>
    </row>
    <row r="28" spans="1:23" x14ac:dyDescent="0.3">
      <c r="B28" s="2" t="s">
        <v>90</v>
      </c>
      <c r="C28" s="2">
        <v>15</v>
      </c>
      <c r="D28" s="2"/>
      <c r="E28" s="2"/>
      <c r="F28" s="2">
        <f>F86</f>
        <v>91</v>
      </c>
      <c r="G28" s="2">
        <f>F99</f>
        <v>86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7" t="e">
        <f t="shared" si="17"/>
        <v>#NUM!</v>
      </c>
      <c r="U28" s="9"/>
    </row>
    <row r="29" spans="1:23" x14ac:dyDescent="0.3">
      <c r="B29" s="2" t="s">
        <v>91</v>
      </c>
      <c r="C29" s="2">
        <v>47</v>
      </c>
      <c r="D29" s="2"/>
      <c r="E29" s="2"/>
      <c r="F29" s="2"/>
      <c r="G29" s="2">
        <f>F106</f>
        <v>112</v>
      </c>
      <c r="H29" s="2"/>
      <c r="I29" s="50"/>
      <c r="J29" s="2"/>
      <c r="K29" s="2"/>
      <c r="L29" s="2"/>
      <c r="M29" s="2">
        <f>F202</f>
        <v>113</v>
      </c>
      <c r="N29" s="2">
        <f>F212</f>
        <v>94</v>
      </c>
      <c r="O29" s="2">
        <f>F223</f>
        <v>105</v>
      </c>
      <c r="P29" s="2"/>
      <c r="Q29" s="2"/>
      <c r="R29" s="2"/>
      <c r="S29" s="2"/>
      <c r="T29" s="27" t="e">
        <f t="shared" si="17"/>
        <v>#NUM!</v>
      </c>
      <c r="U29" s="9"/>
    </row>
    <row r="30" spans="1:23" x14ac:dyDescent="0.3">
      <c r="B30" s="2" t="s">
        <v>93</v>
      </c>
      <c r="C30" s="2">
        <v>10.8</v>
      </c>
      <c r="D30" s="2"/>
      <c r="E30" s="2"/>
      <c r="F30" s="2"/>
      <c r="G30" s="2">
        <f>F107</f>
        <v>79</v>
      </c>
      <c r="H30" s="2"/>
      <c r="I30" s="2"/>
      <c r="J30" s="2"/>
      <c r="K30" s="2">
        <f>F173</f>
        <v>90</v>
      </c>
      <c r="L30" s="2">
        <f>F189</f>
        <v>79</v>
      </c>
      <c r="M30" s="2"/>
      <c r="N30" s="2"/>
      <c r="O30" s="2"/>
      <c r="P30" s="2"/>
      <c r="Q30" s="2">
        <f>F255</f>
        <v>84</v>
      </c>
      <c r="R30" s="2"/>
      <c r="S30" s="2"/>
      <c r="T30" s="27" t="e">
        <f t="shared" si="17"/>
        <v>#NUM!</v>
      </c>
      <c r="U30" s="9"/>
    </row>
    <row r="31" spans="1:23" x14ac:dyDescent="0.3">
      <c r="B31" s="2" t="s">
        <v>94</v>
      </c>
      <c r="C31" s="2">
        <v>-0.7</v>
      </c>
      <c r="D31" s="2"/>
      <c r="E31" s="2"/>
      <c r="F31" s="2"/>
      <c r="G31" s="2">
        <f>F108</f>
        <v>72</v>
      </c>
      <c r="H31" s="2"/>
      <c r="I31" s="2"/>
      <c r="J31" s="2"/>
      <c r="K31" s="2"/>
      <c r="L31" s="50"/>
      <c r="M31" s="2"/>
      <c r="N31" s="2"/>
      <c r="O31" s="2"/>
      <c r="P31" s="2"/>
      <c r="Q31" s="2"/>
      <c r="R31" s="2"/>
      <c r="S31" s="2"/>
      <c r="T31" s="27" t="e">
        <f t="shared" si="17"/>
        <v>#NUM!</v>
      </c>
      <c r="U31" s="9"/>
    </row>
    <row r="32" spans="1:23" x14ac:dyDescent="0.3">
      <c r="B32" s="2" t="s">
        <v>62</v>
      </c>
      <c r="C32" s="2">
        <v>10.8</v>
      </c>
      <c r="D32" s="2"/>
      <c r="E32" s="2"/>
      <c r="F32" s="2"/>
      <c r="G32" s="2"/>
      <c r="H32" s="2">
        <f>F121</f>
        <v>83</v>
      </c>
      <c r="I32" s="2">
        <f>F134</f>
        <v>111</v>
      </c>
      <c r="J32" s="2"/>
      <c r="K32" s="2"/>
      <c r="L32" s="50"/>
      <c r="M32" s="2"/>
      <c r="N32" s="2"/>
      <c r="O32" s="2"/>
      <c r="P32" s="2"/>
      <c r="Q32" s="2"/>
      <c r="R32" s="2"/>
      <c r="S32" s="2"/>
      <c r="T32" s="27" t="e">
        <f t="shared" si="17"/>
        <v>#NUM!</v>
      </c>
      <c r="U32" s="9"/>
    </row>
    <row r="33" spans="1:23" x14ac:dyDescent="0.3">
      <c r="B33" s="2" t="s">
        <v>96</v>
      </c>
      <c r="C33" s="2">
        <v>24.4</v>
      </c>
      <c r="D33" s="2"/>
      <c r="E33" s="2"/>
      <c r="F33" s="2"/>
      <c r="G33" s="2"/>
      <c r="H33" s="2">
        <f>F122</f>
        <v>109</v>
      </c>
      <c r="I33" s="2"/>
      <c r="J33" s="2">
        <f>F151</f>
        <v>101</v>
      </c>
      <c r="K33" s="2">
        <f>F167</f>
        <v>107</v>
      </c>
      <c r="L33" s="2">
        <f>F185</f>
        <v>93</v>
      </c>
      <c r="M33" s="2">
        <f>F200</f>
        <v>96</v>
      </c>
      <c r="N33" s="2">
        <f>F211</f>
        <v>103</v>
      </c>
      <c r="O33" s="2">
        <f>F222</f>
        <v>103</v>
      </c>
      <c r="P33" s="2">
        <f>F234</f>
        <v>98</v>
      </c>
      <c r="Q33" s="2">
        <f>F247</f>
        <v>106</v>
      </c>
      <c r="R33" s="2">
        <f>F266</f>
        <v>101</v>
      </c>
      <c r="S33" s="2">
        <f>F275</f>
        <v>99</v>
      </c>
      <c r="T33" s="27">
        <f t="shared" si="17"/>
        <v>829</v>
      </c>
      <c r="U33" s="9">
        <f>RANK(T33,($T$5:$T$10,$T$14:$T$17,$T$19,$T$11,$T$13,$T$24,$T$33),-1)</f>
        <v>15</v>
      </c>
      <c r="W33" s="77">
        <f>T33/8</f>
        <v>103.625</v>
      </c>
    </row>
    <row r="34" spans="1:23" x14ac:dyDescent="0.3">
      <c r="B34" s="23" t="s">
        <v>98</v>
      </c>
      <c r="C34" s="23">
        <v>11.5</v>
      </c>
      <c r="D34" s="2"/>
      <c r="E34" s="2"/>
      <c r="F34" s="2"/>
      <c r="G34" s="2"/>
      <c r="H34" s="2"/>
      <c r="I34" s="2">
        <f>F138</f>
        <v>87</v>
      </c>
      <c r="J34" s="2"/>
      <c r="K34" s="2"/>
      <c r="L34" s="2"/>
      <c r="M34" s="2"/>
      <c r="N34" s="2"/>
      <c r="O34" s="2"/>
      <c r="P34" s="2"/>
      <c r="Q34" s="2"/>
      <c r="R34" s="2"/>
      <c r="S34" s="2"/>
      <c r="T34" s="27" t="e">
        <f t="shared" si="17"/>
        <v>#NUM!</v>
      </c>
      <c r="U34" s="9"/>
    </row>
    <row r="35" spans="1:23" x14ac:dyDescent="0.3">
      <c r="B35" s="23" t="s">
        <v>99</v>
      </c>
      <c r="C35" s="23">
        <v>32</v>
      </c>
      <c r="D35" s="2"/>
      <c r="E35" s="2"/>
      <c r="F35" s="2"/>
      <c r="G35" s="2"/>
      <c r="H35" s="2"/>
      <c r="I35" s="2">
        <f>F141</f>
        <v>106</v>
      </c>
      <c r="J35" s="2"/>
      <c r="K35" s="2"/>
      <c r="L35" s="2"/>
      <c r="M35" s="2"/>
      <c r="N35" s="2"/>
      <c r="O35" s="2"/>
      <c r="P35" s="2"/>
      <c r="Q35" s="2"/>
      <c r="R35" s="2"/>
      <c r="S35" s="2"/>
      <c r="T35" s="27" t="e">
        <f t="shared" si="17"/>
        <v>#NUM!</v>
      </c>
      <c r="U35" s="9"/>
    </row>
    <row r="36" spans="1:23" x14ac:dyDescent="0.3">
      <c r="B36" s="23" t="s">
        <v>100</v>
      </c>
      <c r="C36" s="23">
        <v>8.9</v>
      </c>
      <c r="D36" s="2"/>
      <c r="E36" s="2"/>
      <c r="F36" s="2"/>
      <c r="G36" s="2"/>
      <c r="H36" s="2"/>
      <c r="I36" s="2">
        <f>F139</f>
        <v>90</v>
      </c>
      <c r="J36" s="2"/>
      <c r="K36" s="2"/>
      <c r="L36" s="2"/>
      <c r="M36" s="2"/>
      <c r="N36" s="2"/>
      <c r="O36" s="2"/>
      <c r="P36" s="2"/>
      <c r="Q36" s="2"/>
      <c r="R36" s="2"/>
      <c r="S36" s="2"/>
      <c r="T36" s="27" t="e">
        <f t="shared" si="17"/>
        <v>#NUM!</v>
      </c>
      <c r="U36" s="9"/>
    </row>
    <row r="37" spans="1:23" x14ac:dyDescent="0.3">
      <c r="B37" s="23" t="s">
        <v>101</v>
      </c>
      <c r="C37" s="23">
        <v>9.9</v>
      </c>
      <c r="D37" s="2"/>
      <c r="E37" s="2"/>
      <c r="F37" s="2"/>
      <c r="G37" s="2"/>
      <c r="H37" s="2"/>
      <c r="I37" s="2"/>
      <c r="J37" s="2">
        <f>F156</f>
        <v>90</v>
      </c>
      <c r="K37" s="2">
        <f>F171</f>
        <v>87</v>
      </c>
      <c r="L37" s="2">
        <f>F188</f>
        <v>81</v>
      </c>
      <c r="M37" s="2"/>
      <c r="N37" s="2"/>
      <c r="O37" s="2"/>
      <c r="P37" s="2"/>
      <c r="Q37" s="2"/>
      <c r="R37" s="2"/>
      <c r="S37" s="2"/>
      <c r="T37" s="27" t="e">
        <f t="shared" si="17"/>
        <v>#NUM!</v>
      </c>
      <c r="U37" s="9"/>
    </row>
    <row r="38" spans="1:23" x14ac:dyDescent="0.3">
      <c r="B38" s="23" t="s">
        <v>102</v>
      </c>
      <c r="C38" s="23">
        <v>10.4</v>
      </c>
      <c r="D38" s="2"/>
      <c r="E38" s="2"/>
      <c r="F38" s="2"/>
      <c r="G38" s="2"/>
      <c r="H38" s="2"/>
      <c r="I38" s="2"/>
      <c r="J38" s="2"/>
      <c r="K38" s="2">
        <f>F174</f>
        <v>98</v>
      </c>
      <c r="L38" s="2"/>
      <c r="M38" s="2"/>
      <c r="N38" s="2"/>
      <c r="O38" s="2"/>
      <c r="P38" s="2"/>
      <c r="Q38" s="2"/>
      <c r="R38" s="2"/>
      <c r="S38" s="2"/>
      <c r="T38" s="27" t="e">
        <f t="shared" si="17"/>
        <v>#NUM!</v>
      </c>
      <c r="U38" s="9"/>
    </row>
    <row r="39" spans="1:23" x14ac:dyDescent="0.3">
      <c r="B39" s="23" t="s">
        <v>103</v>
      </c>
      <c r="C39" s="23">
        <v>17.600000000000001</v>
      </c>
      <c r="D39" s="2"/>
      <c r="E39" s="2"/>
      <c r="F39" s="2"/>
      <c r="G39" s="2"/>
      <c r="H39" s="2"/>
      <c r="I39" s="2"/>
      <c r="J39" s="2"/>
      <c r="K39" s="2">
        <f>F175</f>
        <v>91</v>
      </c>
      <c r="L39" s="2"/>
      <c r="M39" s="2"/>
      <c r="N39" s="2"/>
      <c r="O39" s="2"/>
      <c r="P39" s="2"/>
      <c r="Q39" s="2"/>
      <c r="R39" s="2"/>
      <c r="S39" s="2"/>
      <c r="T39" s="27" t="e">
        <f t="shared" si="17"/>
        <v>#NUM!</v>
      </c>
      <c r="U39" s="9"/>
    </row>
    <row r="40" spans="1:23" x14ac:dyDescent="0.3">
      <c r="B40" s="23" t="s">
        <v>105</v>
      </c>
      <c r="C40" s="23">
        <v>15.5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>
        <f>F238</f>
        <v>92</v>
      </c>
      <c r="Q40" s="2">
        <f>F251</f>
        <v>93</v>
      </c>
      <c r="R40" s="2">
        <f>F270</f>
        <v>98</v>
      </c>
      <c r="S40" s="2"/>
      <c r="T40" s="27" t="e">
        <f t="shared" si="17"/>
        <v>#NUM!</v>
      </c>
      <c r="U40" s="9"/>
    </row>
    <row r="41" spans="1:23" x14ac:dyDescent="0.3">
      <c r="B41" s="23" t="s">
        <v>106</v>
      </c>
      <c r="C41" s="23">
        <v>11.4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>
        <f>F258</f>
        <v>82</v>
      </c>
      <c r="R41" s="2"/>
      <c r="S41" s="2"/>
      <c r="T41" s="27" t="e">
        <f t="shared" si="17"/>
        <v>#NUM!</v>
      </c>
      <c r="U41" s="9"/>
    </row>
    <row r="42" spans="1:23" x14ac:dyDescent="0.3">
      <c r="B42" s="23" t="s">
        <v>59</v>
      </c>
      <c r="C42" s="23">
        <v>4.0999999999999996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>
        <f>F239</f>
        <v>72</v>
      </c>
      <c r="Q42" s="2"/>
      <c r="R42" s="2"/>
      <c r="S42" s="2"/>
      <c r="T42" s="27" t="e">
        <f t="shared" si="14"/>
        <v>#NUM!</v>
      </c>
      <c r="U42" s="9"/>
    </row>
    <row r="43" spans="1:23" x14ac:dyDescent="0.3">
      <c r="B43" s="29"/>
      <c r="C43" s="29"/>
      <c r="P43" s="9"/>
      <c r="Q43" s="9"/>
      <c r="R43" s="9"/>
      <c r="S43" s="9"/>
      <c r="T43" s="9"/>
      <c r="U43" s="9"/>
    </row>
    <row r="44" spans="1:23" x14ac:dyDescent="0.3">
      <c r="A44" t="s">
        <v>11</v>
      </c>
      <c r="P44" s="9"/>
      <c r="Q44" s="9"/>
      <c r="R44" s="9"/>
      <c r="S44" s="9"/>
      <c r="T44" s="9"/>
      <c r="U44" s="9"/>
    </row>
    <row r="45" spans="1:23" x14ac:dyDescent="0.3">
      <c r="B45" s="2" t="s">
        <v>6</v>
      </c>
      <c r="C45" s="2" t="s">
        <v>9</v>
      </c>
      <c r="D45" s="2" t="s">
        <v>7</v>
      </c>
      <c r="E45" s="2" t="s">
        <v>0</v>
      </c>
      <c r="F45" s="2" t="s">
        <v>2</v>
      </c>
      <c r="G45" s="2" t="s">
        <v>1</v>
      </c>
      <c r="H45" s="2" t="s">
        <v>3</v>
      </c>
      <c r="I45" s="2" t="s">
        <v>4</v>
      </c>
      <c r="J45" s="2" t="s">
        <v>5</v>
      </c>
    </row>
    <row r="46" spans="1:23" x14ac:dyDescent="0.3">
      <c r="B46" s="37" t="s">
        <v>14</v>
      </c>
      <c r="C46" s="42">
        <v>43800</v>
      </c>
      <c r="D46" s="42" t="s">
        <v>22</v>
      </c>
      <c r="E46" s="9">
        <f t="shared" ref="E46:E51" si="18">ROUND(C5/2,1)</f>
        <v>4.5</v>
      </c>
      <c r="F46" s="38">
        <v>72</v>
      </c>
      <c r="G46" s="38">
        <v>72</v>
      </c>
      <c r="H46" s="38">
        <f t="shared" ref="H46:H114" si="19">F46-ROUND(E46,0)</f>
        <v>67</v>
      </c>
      <c r="I46" s="38">
        <f t="shared" ref="I46:I114" si="20">G46-H46</f>
        <v>5</v>
      </c>
      <c r="J46" s="65">
        <f>IF(I46&gt;0, E46-I46*0.2, IF(I46&lt;-3, E46+0.1, E46))</f>
        <v>3.5</v>
      </c>
    </row>
    <row r="47" spans="1:23" x14ac:dyDescent="0.3">
      <c r="B47" s="28" t="s">
        <v>15</v>
      </c>
      <c r="C47" s="8">
        <v>43800</v>
      </c>
      <c r="D47" s="8" t="s">
        <v>22</v>
      </c>
      <c r="E47" s="9">
        <f t="shared" si="18"/>
        <v>2.7</v>
      </c>
      <c r="F47" s="9">
        <v>76</v>
      </c>
      <c r="G47" s="9">
        <v>72</v>
      </c>
      <c r="H47" s="9">
        <f t="shared" si="19"/>
        <v>73</v>
      </c>
      <c r="I47" s="9">
        <f t="shared" si="20"/>
        <v>-1</v>
      </c>
      <c r="J47" s="47">
        <f t="shared" ref="J47:J123" si="21">IF(I47&gt;0, E47-I47*0.2, IF(I47&lt;-3, E47+0.1, E47))</f>
        <v>2.7</v>
      </c>
    </row>
    <row r="48" spans="1:23" x14ac:dyDescent="0.3">
      <c r="B48" s="28" t="s">
        <v>35</v>
      </c>
      <c r="C48" s="8">
        <v>43800</v>
      </c>
      <c r="D48" s="8" t="s">
        <v>22</v>
      </c>
      <c r="E48" s="9">
        <f t="shared" si="18"/>
        <v>1.9</v>
      </c>
      <c r="F48" s="9">
        <v>75</v>
      </c>
      <c r="G48" s="9">
        <v>72</v>
      </c>
      <c r="H48" s="9">
        <f t="shared" si="19"/>
        <v>73</v>
      </c>
      <c r="I48" s="9">
        <f t="shared" si="20"/>
        <v>-1</v>
      </c>
      <c r="J48" s="47">
        <f t="shared" si="21"/>
        <v>1.9</v>
      </c>
    </row>
    <row r="49" spans="2:12" outlineLevel="1" x14ac:dyDescent="0.3">
      <c r="B49" s="28" t="s">
        <v>36</v>
      </c>
      <c r="C49" s="8">
        <v>43800</v>
      </c>
      <c r="D49" s="8" t="s">
        <v>22</v>
      </c>
      <c r="E49" s="9">
        <f t="shared" si="18"/>
        <v>4.2</v>
      </c>
      <c r="F49" s="29">
        <v>71</v>
      </c>
      <c r="G49" s="9">
        <v>72</v>
      </c>
      <c r="H49" s="9">
        <f t="shared" si="19"/>
        <v>67</v>
      </c>
      <c r="I49" s="9">
        <f t="shared" si="20"/>
        <v>5</v>
      </c>
      <c r="J49" s="47">
        <f t="shared" si="21"/>
        <v>3.2</v>
      </c>
    </row>
    <row r="50" spans="2:12" outlineLevel="1" x14ac:dyDescent="0.3">
      <c r="B50" s="28" t="s">
        <v>37</v>
      </c>
      <c r="C50" s="8">
        <v>43800</v>
      </c>
      <c r="D50" s="8" t="s">
        <v>22</v>
      </c>
      <c r="E50" s="44">
        <f t="shared" si="18"/>
        <v>9</v>
      </c>
      <c r="F50" s="29">
        <v>80</v>
      </c>
      <c r="G50" s="9">
        <v>72</v>
      </c>
      <c r="H50" s="9">
        <f t="shared" si="19"/>
        <v>71</v>
      </c>
      <c r="I50" s="9">
        <f t="shared" si="20"/>
        <v>1</v>
      </c>
      <c r="J50" s="47">
        <f t="shared" si="21"/>
        <v>8.8000000000000007</v>
      </c>
    </row>
    <row r="51" spans="2:12" outlineLevel="1" x14ac:dyDescent="0.3">
      <c r="B51" s="28" t="s">
        <v>8</v>
      </c>
      <c r="C51" s="8">
        <v>43800</v>
      </c>
      <c r="D51" s="8" t="s">
        <v>22</v>
      </c>
      <c r="E51" s="9">
        <f t="shared" si="18"/>
        <v>6.1</v>
      </c>
      <c r="F51" s="29">
        <v>75</v>
      </c>
      <c r="G51" s="9">
        <v>72</v>
      </c>
      <c r="H51" s="9">
        <f t="shared" si="19"/>
        <v>69</v>
      </c>
      <c r="I51" s="9">
        <f t="shared" si="20"/>
        <v>3</v>
      </c>
      <c r="J51" s="47">
        <f t="shared" si="21"/>
        <v>5.5</v>
      </c>
    </row>
    <row r="52" spans="2:12" outlineLevel="1" x14ac:dyDescent="0.3">
      <c r="B52" s="28" t="s">
        <v>41</v>
      </c>
      <c r="C52" s="8">
        <v>43800</v>
      </c>
      <c r="D52" s="8" t="s">
        <v>22</v>
      </c>
      <c r="E52" s="9">
        <f>ROUND(C13/2,1)</f>
        <v>4.3</v>
      </c>
      <c r="F52" s="9">
        <v>71</v>
      </c>
      <c r="G52" s="9">
        <v>72</v>
      </c>
      <c r="H52" s="9">
        <f t="shared" si="19"/>
        <v>67</v>
      </c>
      <c r="I52" s="9">
        <f t="shared" si="20"/>
        <v>5</v>
      </c>
      <c r="J52" s="47">
        <f t="shared" si="21"/>
        <v>3.3</v>
      </c>
    </row>
    <row r="53" spans="2:12" outlineLevel="1" x14ac:dyDescent="0.3">
      <c r="B53" s="28" t="s">
        <v>60</v>
      </c>
      <c r="C53" s="8">
        <v>43800</v>
      </c>
      <c r="D53" s="8" t="s">
        <v>22</v>
      </c>
      <c r="E53" s="9">
        <f>ROUND(C14/2,1)</f>
        <v>6.1</v>
      </c>
      <c r="F53" s="29">
        <v>88</v>
      </c>
      <c r="G53" s="9">
        <v>72</v>
      </c>
      <c r="H53" s="9">
        <f t="shared" si="19"/>
        <v>82</v>
      </c>
      <c r="I53" s="9">
        <f t="shared" si="20"/>
        <v>-10</v>
      </c>
      <c r="J53" s="47">
        <f t="shared" si="21"/>
        <v>6.1999999999999993</v>
      </c>
    </row>
    <row r="54" spans="2:12" outlineLevel="1" x14ac:dyDescent="0.3">
      <c r="B54" s="28" t="s">
        <v>83</v>
      </c>
      <c r="C54" s="8">
        <v>43800</v>
      </c>
      <c r="D54" s="8" t="s">
        <v>22</v>
      </c>
      <c r="E54" s="9">
        <f>ROUND(C15/2,1)</f>
        <v>8.4</v>
      </c>
      <c r="F54" s="9">
        <v>90</v>
      </c>
      <c r="G54" s="9">
        <v>72</v>
      </c>
      <c r="H54" s="9">
        <f t="shared" si="19"/>
        <v>82</v>
      </c>
      <c r="I54" s="9">
        <f t="shared" si="20"/>
        <v>-10</v>
      </c>
      <c r="J54" s="47">
        <f t="shared" si="21"/>
        <v>8.5</v>
      </c>
    </row>
    <row r="55" spans="2:12" outlineLevel="1" x14ac:dyDescent="0.3">
      <c r="B55" s="28" t="s">
        <v>43</v>
      </c>
      <c r="C55" s="8">
        <v>43800</v>
      </c>
      <c r="D55" s="8" t="s">
        <v>22</v>
      </c>
      <c r="E55" s="9">
        <f>ROUND(C16/2,1)</f>
        <v>10.6</v>
      </c>
      <c r="F55" s="29">
        <v>102</v>
      </c>
      <c r="G55" s="9">
        <v>72</v>
      </c>
      <c r="H55" s="9">
        <f t="shared" si="19"/>
        <v>91</v>
      </c>
      <c r="I55" s="9">
        <f t="shared" si="20"/>
        <v>-19</v>
      </c>
      <c r="J55" s="47">
        <f t="shared" si="21"/>
        <v>10.7</v>
      </c>
    </row>
    <row r="56" spans="2:12" outlineLevel="1" x14ac:dyDescent="0.3">
      <c r="B56" s="28" t="s">
        <v>30</v>
      </c>
      <c r="C56" s="8">
        <v>43800</v>
      </c>
      <c r="D56" s="8" t="s">
        <v>22</v>
      </c>
      <c r="E56" s="9">
        <f>ROUND(C17/2,1)</f>
        <v>6.5</v>
      </c>
      <c r="F56" s="29">
        <v>87</v>
      </c>
      <c r="G56" s="9">
        <v>72</v>
      </c>
      <c r="H56" s="9">
        <f t="shared" si="19"/>
        <v>80</v>
      </c>
      <c r="I56" s="9">
        <f t="shared" si="20"/>
        <v>-8</v>
      </c>
      <c r="J56" s="47">
        <f t="shared" si="21"/>
        <v>6.6</v>
      </c>
    </row>
    <row r="57" spans="2:12" outlineLevel="1" x14ac:dyDescent="0.3">
      <c r="B57" s="31" t="s">
        <v>57</v>
      </c>
      <c r="C57" s="32">
        <v>43800</v>
      </c>
      <c r="D57" s="32" t="s">
        <v>22</v>
      </c>
      <c r="E57" s="44">
        <f>18</f>
        <v>18</v>
      </c>
      <c r="F57" s="34">
        <v>158</v>
      </c>
      <c r="G57" s="34">
        <v>72</v>
      </c>
      <c r="H57" s="34">
        <f t="shared" si="19"/>
        <v>140</v>
      </c>
      <c r="I57" s="34">
        <f t="shared" si="20"/>
        <v>-68</v>
      </c>
      <c r="J57" s="66">
        <v>18</v>
      </c>
      <c r="L57" t="s">
        <v>84</v>
      </c>
    </row>
    <row r="58" spans="2:12" outlineLevel="1" x14ac:dyDescent="0.3">
      <c r="B58" s="3" t="s">
        <v>14</v>
      </c>
      <c r="C58" s="42">
        <f>E3</f>
        <v>43807</v>
      </c>
      <c r="D58" s="16" t="s">
        <v>16</v>
      </c>
      <c r="E58" s="38">
        <f>J46</f>
        <v>3.5</v>
      </c>
      <c r="F58" s="38">
        <v>75</v>
      </c>
      <c r="G58" s="38">
        <v>72</v>
      </c>
      <c r="H58" s="38">
        <f t="shared" si="19"/>
        <v>71</v>
      </c>
      <c r="I58" s="38">
        <f t="shared" si="20"/>
        <v>1</v>
      </c>
      <c r="J58" s="65">
        <f t="shared" si="21"/>
        <v>3.3</v>
      </c>
    </row>
    <row r="59" spans="2:12" outlineLevel="1" x14ac:dyDescent="0.3">
      <c r="B59" s="7" t="s">
        <v>15</v>
      </c>
      <c r="C59" s="8">
        <v>43807</v>
      </c>
      <c r="D59" s="15" t="s">
        <v>16</v>
      </c>
      <c r="E59" s="9">
        <f>J47</f>
        <v>2.7</v>
      </c>
      <c r="F59" s="29">
        <v>72</v>
      </c>
      <c r="G59" s="9">
        <v>72</v>
      </c>
      <c r="H59" s="9">
        <f t="shared" si="19"/>
        <v>69</v>
      </c>
      <c r="I59" s="9">
        <f t="shared" si="20"/>
        <v>3</v>
      </c>
      <c r="J59" s="47">
        <f t="shared" si="21"/>
        <v>2.1</v>
      </c>
    </row>
    <row r="60" spans="2:12" outlineLevel="1" x14ac:dyDescent="0.3">
      <c r="B60" s="7" t="s">
        <v>35</v>
      </c>
      <c r="C60" s="8">
        <v>43807</v>
      </c>
      <c r="D60" s="15" t="s">
        <v>16</v>
      </c>
      <c r="E60" s="9">
        <f t="shared" ref="E60:E68" si="22">J48</f>
        <v>1.9</v>
      </c>
      <c r="F60" s="29">
        <v>77</v>
      </c>
      <c r="G60" s="9">
        <v>72</v>
      </c>
      <c r="H60" s="9">
        <f t="shared" si="19"/>
        <v>75</v>
      </c>
      <c r="I60" s="9">
        <f t="shared" si="20"/>
        <v>-3</v>
      </c>
      <c r="J60" s="47">
        <f t="shared" si="21"/>
        <v>1.9</v>
      </c>
    </row>
    <row r="61" spans="2:12" outlineLevel="1" x14ac:dyDescent="0.3">
      <c r="B61" s="7" t="s">
        <v>36</v>
      </c>
      <c r="C61" s="8">
        <v>43807</v>
      </c>
      <c r="D61" s="15" t="s">
        <v>16</v>
      </c>
      <c r="E61" s="9">
        <f t="shared" si="22"/>
        <v>3.2</v>
      </c>
      <c r="F61" s="29">
        <v>70</v>
      </c>
      <c r="G61" s="9">
        <v>72</v>
      </c>
      <c r="H61" s="9">
        <f t="shared" si="19"/>
        <v>67</v>
      </c>
      <c r="I61" s="9">
        <f t="shared" si="20"/>
        <v>5</v>
      </c>
      <c r="J61" s="47">
        <f t="shared" si="21"/>
        <v>2.2000000000000002</v>
      </c>
    </row>
    <row r="62" spans="2:12" outlineLevel="1" x14ac:dyDescent="0.3">
      <c r="B62" s="7" t="s">
        <v>37</v>
      </c>
      <c r="C62" s="8">
        <v>43807</v>
      </c>
      <c r="D62" s="15" t="s">
        <v>16</v>
      </c>
      <c r="E62" s="9">
        <f t="shared" si="22"/>
        <v>8.8000000000000007</v>
      </c>
      <c r="F62" s="29">
        <v>75</v>
      </c>
      <c r="G62" s="9">
        <v>72</v>
      </c>
      <c r="H62" s="9">
        <f t="shared" si="19"/>
        <v>66</v>
      </c>
      <c r="I62" s="9">
        <f t="shared" si="20"/>
        <v>6</v>
      </c>
      <c r="J62" s="47">
        <f t="shared" si="21"/>
        <v>7.6000000000000005</v>
      </c>
    </row>
    <row r="63" spans="2:12" outlineLevel="1" x14ac:dyDescent="0.3">
      <c r="B63" s="7" t="s">
        <v>8</v>
      </c>
      <c r="C63" s="8">
        <v>43807</v>
      </c>
      <c r="D63" s="15" t="s">
        <v>16</v>
      </c>
      <c r="E63" s="9">
        <f t="shared" si="22"/>
        <v>5.5</v>
      </c>
      <c r="F63" s="29">
        <v>76</v>
      </c>
      <c r="G63" s="9">
        <v>72</v>
      </c>
      <c r="H63" s="9">
        <f t="shared" si="19"/>
        <v>70</v>
      </c>
      <c r="I63" s="9">
        <f t="shared" si="20"/>
        <v>2</v>
      </c>
      <c r="J63" s="47">
        <f t="shared" si="21"/>
        <v>5.0999999999999996</v>
      </c>
    </row>
    <row r="64" spans="2:12" outlineLevel="1" x14ac:dyDescent="0.3">
      <c r="B64" s="7" t="s">
        <v>41</v>
      </c>
      <c r="C64" s="8">
        <v>43807</v>
      </c>
      <c r="D64" s="15" t="s">
        <v>16</v>
      </c>
      <c r="E64" s="9">
        <f t="shared" si="22"/>
        <v>3.3</v>
      </c>
      <c r="F64" s="29">
        <v>75</v>
      </c>
      <c r="G64" s="9">
        <v>72</v>
      </c>
      <c r="H64" s="9">
        <f t="shared" si="19"/>
        <v>72</v>
      </c>
      <c r="I64" s="9">
        <f t="shared" si="20"/>
        <v>0</v>
      </c>
      <c r="J64" s="47">
        <f t="shared" si="21"/>
        <v>3.3</v>
      </c>
    </row>
    <row r="65" spans="2:11" outlineLevel="1" x14ac:dyDescent="0.3">
      <c r="B65" s="7" t="s">
        <v>60</v>
      </c>
      <c r="C65" s="8">
        <v>43807</v>
      </c>
      <c r="D65" s="15" t="s">
        <v>16</v>
      </c>
      <c r="E65" s="9">
        <f t="shared" si="22"/>
        <v>6.1999999999999993</v>
      </c>
      <c r="F65" s="29">
        <v>85</v>
      </c>
      <c r="G65" s="9">
        <v>72</v>
      </c>
      <c r="H65" s="9">
        <f t="shared" si="19"/>
        <v>79</v>
      </c>
      <c r="I65" s="9">
        <f t="shared" si="20"/>
        <v>-7</v>
      </c>
      <c r="J65" s="47">
        <f t="shared" si="21"/>
        <v>6.2999999999999989</v>
      </c>
    </row>
    <row r="66" spans="2:11" outlineLevel="1" x14ac:dyDescent="0.3">
      <c r="B66" s="7" t="s">
        <v>83</v>
      </c>
      <c r="C66" s="8">
        <v>43807</v>
      </c>
      <c r="D66" s="15" t="s">
        <v>16</v>
      </c>
      <c r="E66" s="9">
        <f t="shared" si="22"/>
        <v>8.5</v>
      </c>
      <c r="F66" s="29">
        <v>93</v>
      </c>
      <c r="G66" s="9">
        <v>72</v>
      </c>
      <c r="H66" s="9">
        <f t="shared" si="19"/>
        <v>84</v>
      </c>
      <c r="I66" s="9">
        <f t="shared" si="20"/>
        <v>-12</v>
      </c>
      <c r="J66" s="47">
        <f t="shared" si="21"/>
        <v>8.6</v>
      </c>
    </row>
    <row r="67" spans="2:11" outlineLevel="1" x14ac:dyDescent="0.3">
      <c r="B67" s="7" t="s">
        <v>43</v>
      </c>
      <c r="C67" s="8">
        <v>43807</v>
      </c>
      <c r="D67" s="15" t="s">
        <v>16</v>
      </c>
      <c r="E67" s="9">
        <f t="shared" si="22"/>
        <v>10.7</v>
      </c>
      <c r="F67" s="29">
        <v>103</v>
      </c>
      <c r="G67" s="9">
        <v>72</v>
      </c>
      <c r="H67" s="9">
        <f t="shared" si="19"/>
        <v>92</v>
      </c>
      <c r="I67" s="9">
        <f t="shared" si="20"/>
        <v>-20</v>
      </c>
      <c r="J67" s="47">
        <f t="shared" si="21"/>
        <v>10.799999999999999</v>
      </c>
    </row>
    <row r="68" spans="2:11" outlineLevel="1" x14ac:dyDescent="0.3">
      <c r="B68" s="7" t="s">
        <v>30</v>
      </c>
      <c r="C68" s="8">
        <v>43807</v>
      </c>
      <c r="D68" s="15" t="s">
        <v>16</v>
      </c>
      <c r="E68" s="9">
        <f t="shared" si="22"/>
        <v>6.6</v>
      </c>
      <c r="F68" s="29">
        <v>89</v>
      </c>
      <c r="G68" s="9">
        <v>72</v>
      </c>
      <c r="H68" s="9">
        <f t="shared" si="19"/>
        <v>82</v>
      </c>
      <c r="I68" s="9">
        <f t="shared" si="20"/>
        <v>-10</v>
      </c>
      <c r="J68" s="47">
        <f t="shared" si="21"/>
        <v>6.6999999999999993</v>
      </c>
    </row>
    <row r="69" spans="2:11" outlineLevel="1" x14ac:dyDescent="0.3">
      <c r="B69" s="7" t="s">
        <v>12</v>
      </c>
      <c r="C69" s="8">
        <v>43807</v>
      </c>
      <c r="D69" s="15" t="s">
        <v>16</v>
      </c>
      <c r="E69" s="9">
        <f>ROUND(C11/2,1)</f>
        <v>8.5</v>
      </c>
      <c r="F69" s="29">
        <v>78</v>
      </c>
      <c r="G69" s="9">
        <v>72</v>
      </c>
      <c r="H69" s="9">
        <f t="shared" si="19"/>
        <v>69</v>
      </c>
      <c r="I69" s="9">
        <f t="shared" si="20"/>
        <v>3</v>
      </c>
      <c r="J69" s="47">
        <f t="shared" si="21"/>
        <v>7.9</v>
      </c>
    </row>
    <row r="70" spans="2:11" outlineLevel="1" x14ac:dyDescent="0.3">
      <c r="B70" s="7" t="str">
        <f>B19</f>
        <v>Filip Jiří st.</v>
      </c>
      <c r="C70" s="8">
        <v>43807</v>
      </c>
      <c r="D70" s="15" t="s">
        <v>16</v>
      </c>
      <c r="E70" s="9">
        <f>ROUND(C19/2,1)</f>
        <v>5.4</v>
      </c>
      <c r="F70" s="29">
        <v>84</v>
      </c>
      <c r="G70" s="9">
        <v>72</v>
      </c>
      <c r="H70" s="9">
        <f t="shared" si="19"/>
        <v>79</v>
      </c>
      <c r="I70" s="9">
        <f t="shared" si="20"/>
        <v>-7</v>
      </c>
      <c r="J70" s="47">
        <f t="shared" si="21"/>
        <v>5.5</v>
      </c>
    </row>
    <row r="71" spans="2:11" outlineLevel="1" x14ac:dyDescent="0.3">
      <c r="B71" s="7" t="s">
        <v>44</v>
      </c>
      <c r="C71" s="8">
        <v>43807</v>
      </c>
      <c r="D71" s="15" t="s">
        <v>16</v>
      </c>
      <c r="E71" s="9">
        <f>ROUND(C20/2,1)</f>
        <v>11.4</v>
      </c>
      <c r="F71" s="29">
        <v>124</v>
      </c>
      <c r="G71" s="9">
        <v>72</v>
      </c>
      <c r="H71" s="9">
        <f t="shared" si="19"/>
        <v>113</v>
      </c>
      <c r="I71" s="9">
        <f t="shared" si="20"/>
        <v>-41</v>
      </c>
      <c r="J71" s="47">
        <f t="shared" si="21"/>
        <v>11.5</v>
      </c>
    </row>
    <row r="72" spans="2:11" outlineLevel="1" x14ac:dyDescent="0.3">
      <c r="B72" s="7" t="s">
        <v>70</v>
      </c>
      <c r="C72" s="8">
        <v>43807</v>
      </c>
      <c r="D72" s="15" t="s">
        <v>16</v>
      </c>
      <c r="E72" s="9">
        <f>ROUND(C21/2,1)</f>
        <v>10.4</v>
      </c>
      <c r="F72" s="29">
        <v>92</v>
      </c>
      <c r="G72" s="9">
        <v>72</v>
      </c>
      <c r="H72" s="9">
        <f t="shared" si="19"/>
        <v>82</v>
      </c>
      <c r="I72" s="9">
        <f t="shared" si="20"/>
        <v>-10</v>
      </c>
      <c r="J72" s="47">
        <f t="shared" si="21"/>
        <v>10.5</v>
      </c>
    </row>
    <row r="73" spans="2:11" outlineLevel="1" x14ac:dyDescent="0.3">
      <c r="B73" s="7" t="s">
        <v>85</v>
      </c>
      <c r="C73" s="8">
        <v>43807</v>
      </c>
      <c r="D73" s="15" t="s">
        <v>16</v>
      </c>
      <c r="E73" s="44">
        <f>ROUND(C22/2,1)</f>
        <v>5</v>
      </c>
      <c r="F73" s="29">
        <v>81</v>
      </c>
      <c r="G73" s="9">
        <v>72</v>
      </c>
      <c r="H73" s="9">
        <f t="shared" si="19"/>
        <v>76</v>
      </c>
      <c r="I73" s="9">
        <f t="shared" si="20"/>
        <v>-4</v>
      </c>
      <c r="J73" s="47">
        <f t="shared" si="21"/>
        <v>5.0999999999999996</v>
      </c>
    </row>
    <row r="74" spans="2:11" outlineLevel="1" x14ac:dyDescent="0.3">
      <c r="B74" s="7" t="s">
        <v>52</v>
      </c>
      <c r="C74" s="8">
        <v>43807</v>
      </c>
      <c r="D74" s="15" t="s">
        <v>16</v>
      </c>
      <c r="E74" s="44">
        <f>ROUND(C23/2,1)</f>
        <v>5.3</v>
      </c>
      <c r="F74" s="29">
        <v>87</v>
      </c>
      <c r="G74" s="9">
        <v>72</v>
      </c>
      <c r="H74" s="9">
        <f t="shared" si="19"/>
        <v>82</v>
      </c>
      <c r="I74" s="9">
        <f t="shared" si="20"/>
        <v>-10</v>
      </c>
      <c r="J74" s="47">
        <f t="shared" si="21"/>
        <v>5.3999999999999995</v>
      </c>
    </row>
    <row r="75" spans="2:11" outlineLevel="1" x14ac:dyDescent="0.3">
      <c r="B75" s="3" t="s">
        <v>14</v>
      </c>
      <c r="C75" s="42">
        <f>F3</f>
        <v>43814</v>
      </c>
      <c r="D75" s="16" t="s">
        <v>17</v>
      </c>
      <c r="E75" s="38">
        <f>J58</f>
        <v>3.3</v>
      </c>
      <c r="F75" s="18">
        <v>79</v>
      </c>
      <c r="G75" s="38">
        <v>72</v>
      </c>
      <c r="H75" s="38">
        <f t="shared" si="19"/>
        <v>76</v>
      </c>
      <c r="I75" s="38">
        <f t="shared" si="20"/>
        <v>-4</v>
      </c>
      <c r="J75" s="65">
        <f t="shared" si="21"/>
        <v>3.4</v>
      </c>
      <c r="K75" s="9"/>
    </row>
    <row r="76" spans="2:11" outlineLevel="1" x14ac:dyDescent="0.3">
      <c r="B76" s="7" t="s">
        <v>15</v>
      </c>
      <c r="C76" s="8">
        <v>43814</v>
      </c>
      <c r="D76" s="15" t="s">
        <v>17</v>
      </c>
      <c r="E76" s="9">
        <f t="shared" ref="E76:E80" si="23">J59</f>
        <v>2.1</v>
      </c>
      <c r="F76" s="29">
        <v>74</v>
      </c>
      <c r="G76" s="9">
        <v>72</v>
      </c>
      <c r="H76" s="9">
        <f t="shared" si="19"/>
        <v>72</v>
      </c>
      <c r="I76" s="9">
        <f t="shared" si="20"/>
        <v>0</v>
      </c>
      <c r="J76" s="47">
        <f t="shared" si="21"/>
        <v>2.1</v>
      </c>
      <c r="K76" s="9"/>
    </row>
    <row r="77" spans="2:11" outlineLevel="1" x14ac:dyDescent="0.3">
      <c r="B77" s="7" t="s">
        <v>35</v>
      </c>
      <c r="C77" s="8">
        <v>43814</v>
      </c>
      <c r="D77" s="15" t="s">
        <v>17</v>
      </c>
      <c r="E77" s="9">
        <f t="shared" si="23"/>
        <v>1.9</v>
      </c>
      <c r="F77" s="29">
        <v>79</v>
      </c>
      <c r="G77" s="9">
        <v>72</v>
      </c>
      <c r="H77" s="9">
        <f t="shared" si="19"/>
        <v>77</v>
      </c>
      <c r="I77" s="9">
        <f t="shared" si="20"/>
        <v>-5</v>
      </c>
      <c r="J77" s="47">
        <f t="shared" si="21"/>
        <v>2</v>
      </c>
      <c r="K77" s="9"/>
    </row>
    <row r="78" spans="2:11" outlineLevel="1" x14ac:dyDescent="0.3">
      <c r="B78" s="7" t="s">
        <v>36</v>
      </c>
      <c r="C78" s="8">
        <v>43814</v>
      </c>
      <c r="D78" s="15" t="s">
        <v>17</v>
      </c>
      <c r="E78" s="9">
        <f t="shared" si="23"/>
        <v>2.2000000000000002</v>
      </c>
      <c r="F78" s="29">
        <v>84</v>
      </c>
      <c r="G78" s="9">
        <v>72</v>
      </c>
      <c r="H78" s="9">
        <f t="shared" si="19"/>
        <v>82</v>
      </c>
      <c r="I78" s="9">
        <f t="shared" si="20"/>
        <v>-10</v>
      </c>
      <c r="J78" s="47">
        <f t="shared" si="21"/>
        <v>2.3000000000000003</v>
      </c>
      <c r="K78" s="9"/>
    </row>
    <row r="79" spans="2:11" outlineLevel="1" x14ac:dyDescent="0.3">
      <c r="B79" s="7" t="s">
        <v>37</v>
      </c>
      <c r="C79" s="8">
        <v>43814</v>
      </c>
      <c r="D79" s="15" t="s">
        <v>17</v>
      </c>
      <c r="E79" s="9">
        <f t="shared" si="23"/>
        <v>7.6000000000000005</v>
      </c>
      <c r="F79" s="29">
        <v>82</v>
      </c>
      <c r="G79" s="9">
        <v>72</v>
      </c>
      <c r="H79" s="9">
        <f t="shared" si="19"/>
        <v>74</v>
      </c>
      <c r="I79" s="9">
        <f t="shared" si="20"/>
        <v>-2</v>
      </c>
      <c r="J79" s="47">
        <f t="shared" si="21"/>
        <v>7.6000000000000005</v>
      </c>
      <c r="K79" s="9"/>
    </row>
    <row r="80" spans="2:11" outlineLevel="1" x14ac:dyDescent="0.3">
      <c r="B80" s="7" t="s">
        <v>8</v>
      </c>
      <c r="C80" s="8">
        <v>43814</v>
      </c>
      <c r="D80" s="15" t="s">
        <v>17</v>
      </c>
      <c r="E80" s="9">
        <f t="shared" si="23"/>
        <v>5.0999999999999996</v>
      </c>
      <c r="F80" s="29">
        <v>84</v>
      </c>
      <c r="G80" s="9">
        <v>72</v>
      </c>
      <c r="H80" s="9">
        <f t="shared" si="19"/>
        <v>79</v>
      </c>
      <c r="I80" s="9">
        <f t="shared" si="20"/>
        <v>-7</v>
      </c>
      <c r="J80" s="47">
        <f t="shared" si="21"/>
        <v>5.1999999999999993</v>
      </c>
      <c r="K80" s="9"/>
    </row>
    <row r="81" spans="2:11" outlineLevel="1" x14ac:dyDescent="0.3">
      <c r="B81" s="7" t="s">
        <v>30</v>
      </c>
      <c r="C81" s="8">
        <v>43814</v>
      </c>
      <c r="D81" s="15" t="s">
        <v>17</v>
      </c>
      <c r="E81" s="9">
        <f>J68</f>
        <v>6.6999999999999993</v>
      </c>
      <c r="F81" s="29">
        <v>85</v>
      </c>
      <c r="G81" s="9">
        <v>72</v>
      </c>
      <c r="H81" s="9">
        <f t="shared" si="19"/>
        <v>78</v>
      </c>
      <c r="I81" s="9">
        <f t="shared" si="20"/>
        <v>-6</v>
      </c>
      <c r="J81" s="47">
        <f t="shared" si="21"/>
        <v>6.7999999999999989</v>
      </c>
      <c r="K81" s="9"/>
    </row>
    <row r="82" spans="2:11" outlineLevel="1" x14ac:dyDescent="0.3">
      <c r="B82" s="7" t="s">
        <v>12</v>
      </c>
      <c r="C82" s="8">
        <v>43814</v>
      </c>
      <c r="D82" s="15" t="s">
        <v>17</v>
      </c>
      <c r="E82" s="9">
        <f>J69</f>
        <v>7.9</v>
      </c>
      <c r="F82" s="29">
        <v>88</v>
      </c>
      <c r="G82" s="9">
        <v>72</v>
      </c>
      <c r="H82" s="9">
        <f t="shared" si="19"/>
        <v>80</v>
      </c>
      <c r="I82" s="9">
        <f t="shared" si="20"/>
        <v>-8</v>
      </c>
      <c r="J82" s="47">
        <f t="shared" si="21"/>
        <v>8</v>
      </c>
      <c r="K82" s="9"/>
    </row>
    <row r="83" spans="2:11" outlineLevel="1" x14ac:dyDescent="0.3">
      <c r="B83" s="7" t="str">
        <f>B70</f>
        <v>Filip Jiří st.</v>
      </c>
      <c r="C83" s="8">
        <v>43814</v>
      </c>
      <c r="D83" s="15" t="s">
        <v>17</v>
      </c>
      <c r="E83" s="9">
        <f>J70</f>
        <v>5.5</v>
      </c>
      <c r="F83" s="29">
        <v>84</v>
      </c>
      <c r="G83" s="9">
        <v>72</v>
      </c>
      <c r="H83" s="9">
        <f t="shared" si="19"/>
        <v>78</v>
      </c>
      <c r="I83" s="9">
        <f t="shared" si="20"/>
        <v>-6</v>
      </c>
      <c r="J83" s="47">
        <f t="shared" si="21"/>
        <v>5.6</v>
      </c>
      <c r="K83" s="9"/>
    </row>
    <row r="84" spans="2:11" outlineLevel="1" x14ac:dyDescent="0.3">
      <c r="B84" s="7" t="s">
        <v>85</v>
      </c>
      <c r="C84" s="8">
        <v>43814</v>
      </c>
      <c r="D84" s="15" t="s">
        <v>17</v>
      </c>
      <c r="E84" s="9">
        <f>J73</f>
        <v>5.0999999999999996</v>
      </c>
      <c r="F84" s="29">
        <v>99</v>
      </c>
      <c r="G84" s="9">
        <v>72</v>
      </c>
      <c r="H84" s="9">
        <f t="shared" si="19"/>
        <v>94</v>
      </c>
      <c r="I84" s="9">
        <f t="shared" si="20"/>
        <v>-22</v>
      </c>
      <c r="J84" s="47">
        <f t="shared" si="21"/>
        <v>5.1999999999999993</v>
      </c>
      <c r="K84" s="9"/>
    </row>
    <row r="85" spans="2:11" outlineLevel="1" x14ac:dyDescent="0.3">
      <c r="B85" s="7" t="str">
        <f>B24</f>
        <v>Filip Jiří ml.</v>
      </c>
      <c r="C85" s="8">
        <v>43814</v>
      </c>
      <c r="D85" s="15" t="s">
        <v>17</v>
      </c>
      <c r="E85" s="9">
        <f>ROUND(C24/2,1)</f>
        <v>3.1</v>
      </c>
      <c r="F85" s="29">
        <v>87</v>
      </c>
      <c r="G85" s="9">
        <v>72</v>
      </c>
      <c r="H85" s="9">
        <f t="shared" si="19"/>
        <v>84</v>
      </c>
      <c r="I85" s="9">
        <f t="shared" si="20"/>
        <v>-12</v>
      </c>
      <c r="J85" s="47">
        <f t="shared" si="21"/>
        <v>3.2</v>
      </c>
      <c r="K85" s="9"/>
    </row>
    <row r="86" spans="2:11" outlineLevel="1" x14ac:dyDescent="0.3">
      <c r="B86" s="7" t="str">
        <f>B28</f>
        <v>Uma Stanislav</v>
      </c>
      <c r="C86" s="8">
        <v>43814</v>
      </c>
      <c r="D86" s="15" t="s">
        <v>17</v>
      </c>
      <c r="E86" s="9">
        <f>ROUND(C28/2,1)</f>
        <v>7.5</v>
      </c>
      <c r="F86" s="29">
        <v>91</v>
      </c>
      <c r="G86" s="9">
        <v>72</v>
      </c>
      <c r="H86" s="9">
        <f t="shared" si="19"/>
        <v>83</v>
      </c>
      <c r="I86" s="9">
        <f t="shared" si="20"/>
        <v>-11</v>
      </c>
      <c r="J86" s="47">
        <f t="shared" si="21"/>
        <v>7.6</v>
      </c>
      <c r="K86" s="9"/>
    </row>
    <row r="87" spans="2:11" outlineLevel="1" x14ac:dyDescent="0.3">
      <c r="B87" s="7" t="str">
        <f>B27</f>
        <v>Palát Jiří</v>
      </c>
      <c r="C87" s="8">
        <v>43814</v>
      </c>
      <c r="D87" s="15" t="s">
        <v>17</v>
      </c>
      <c r="E87" s="9">
        <f>ROUND(C27/2,1)</f>
        <v>9.1</v>
      </c>
      <c r="F87" s="29">
        <v>100</v>
      </c>
      <c r="G87" s="9">
        <v>72</v>
      </c>
      <c r="H87" s="9">
        <f t="shared" si="19"/>
        <v>91</v>
      </c>
      <c r="I87" s="9">
        <f t="shared" si="20"/>
        <v>-19</v>
      </c>
      <c r="J87" s="47">
        <f t="shared" si="21"/>
        <v>9.1999999999999993</v>
      </c>
      <c r="K87" s="9"/>
    </row>
    <row r="88" spans="2:11" outlineLevel="1" x14ac:dyDescent="0.3">
      <c r="B88" s="7" t="str">
        <f>B25</f>
        <v>Ingala Luděk</v>
      </c>
      <c r="C88" s="8">
        <v>43814</v>
      </c>
      <c r="D88" s="15" t="s">
        <v>17</v>
      </c>
      <c r="E88" s="9">
        <f>ROUND(C25/2,1)</f>
        <v>5.9</v>
      </c>
      <c r="F88" s="29">
        <v>95</v>
      </c>
      <c r="G88" s="9">
        <v>72</v>
      </c>
      <c r="H88" s="9">
        <f t="shared" si="19"/>
        <v>89</v>
      </c>
      <c r="I88" s="9">
        <f t="shared" si="20"/>
        <v>-17</v>
      </c>
      <c r="J88" s="47">
        <f t="shared" si="21"/>
        <v>6</v>
      </c>
      <c r="K88" s="9"/>
    </row>
    <row r="89" spans="2:11" outlineLevel="1" x14ac:dyDescent="0.3">
      <c r="B89" s="11" t="str">
        <f>B26</f>
        <v>Kaplan Miroslav</v>
      </c>
      <c r="C89" s="32">
        <v>43814</v>
      </c>
      <c r="D89" s="33" t="s">
        <v>17</v>
      </c>
      <c r="E89" s="34">
        <f>ROUND(C26/2,1)</f>
        <v>3.1</v>
      </c>
      <c r="F89" s="35">
        <v>76</v>
      </c>
      <c r="G89" s="34">
        <v>72</v>
      </c>
      <c r="H89" s="34">
        <f t="shared" si="19"/>
        <v>73</v>
      </c>
      <c r="I89" s="34">
        <f t="shared" si="20"/>
        <v>-1</v>
      </c>
      <c r="J89" s="66">
        <f t="shared" si="21"/>
        <v>3.1</v>
      </c>
      <c r="K89" s="9"/>
    </row>
    <row r="90" spans="2:11" outlineLevel="1" x14ac:dyDescent="0.3">
      <c r="B90" s="7" t="s">
        <v>14</v>
      </c>
      <c r="C90" s="8">
        <v>43821</v>
      </c>
      <c r="D90" s="15" t="s">
        <v>26</v>
      </c>
      <c r="E90" s="9">
        <f>J75</f>
        <v>3.4</v>
      </c>
      <c r="F90" s="29">
        <v>73</v>
      </c>
      <c r="G90" s="9">
        <v>71</v>
      </c>
      <c r="H90" s="9">
        <f t="shared" si="19"/>
        <v>70</v>
      </c>
      <c r="I90" s="9">
        <f t="shared" si="20"/>
        <v>1</v>
      </c>
      <c r="J90" s="47">
        <f t="shared" si="21"/>
        <v>3.1999999999999997</v>
      </c>
      <c r="K90" s="9"/>
    </row>
    <row r="91" spans="2:11" outlineLevel="1" x14ac:dyDescent="0.3">
      <c r="B91" s="7" t="s">
        <v>15</v>
      </c>
      <c r="C91" s="8">
        <v>43821</v>
      </c>
      <c r="D91" s="15" t="s">
        <v>26</v>
      </c>
      <c r="E91" s="9">
        <f t="shared" ref="E91:E98" si="24">J76</f>
        <v>2.1</v>
      </c>
      <c r="F91" s="29">
        <v>70</v>
      </c>
      <c r="G91" s="9">
        <v>71</v>
      </c>
      <c r="H91" s="9">
        <f t="shared" si="19"/>
        <v>68</v>
      </c>
      <c r="I91" s="9">
        <f t="shared" si="20"/>
        <v>3</v>
      </c>
      <c r="J91" s="47">
        <f t="shared" si="21"/>
        <v>1.5</v>
      </c>
      <c r="K91" s="9"/>
    </row>
    <row r="92" spans="2:11" outlineLevel="1" x14ac:dyDescent="0.3">
      <c r="B92" s="7" t="s">
        <v>35</v>
      </c>
      <c r="C92" s="8">
        <v>43821</v>
      </c>
      <c r="D92" s="15" t="s">
        <v>26</v>
      </c>
      <c r="E92" s="44">
        <f t="shared" si="24"/>
        <v>2</v>
      </c>
      <c r="F92" s="29">
        <v>67</v>
      </c>
      <c r="G92" s="9">
        <v>71</v>
      </c>
      <c r="H92" s="9">
        <f t="shared" si="19"/>
        <v>65</v>
      </c>
      <c r="I92" s="9">
        <f t="shared" si="20"/>
        <v>6</v>
      </c>
      <c r="J92" s="47">
        <f t="shared" si="21"/>
        <v>0.79999999999999982</v>
      </c>
      <c r="K92" s="9"/>
    </row>
    <row r="93" spans="2:11" outlineLevel="1" x14ac:dyDescent="0.3">
      <c r="B93" s="7" t="s">
        <v>36</v>
      </c>
      <c r="C93" s="8">
        <v>43821</v>
      </c>
      <c r="D93" s="15" t="s">
        <v>26</v>
      </c>
      <c r="E93" s="9">
        <f t="shared" si="24"/>
        <v>2.3000000000000003</v>
      </c>
      <c r="F93" s="29">
        <v>72</v>
      </c>
      <c r="G93" s="9">
        <v>71</v>
      </c>
      <c r="H93" s="9">
        <f t="shared" si="19"/>
        <v>70</v>
      </c>
      <c r="I93" s="9">
        <f t="shared" si="20"/>
        <v>1</v>
      </c>
      <c r="J93" s="47">
        <f t="shared" si="21"/>
        <v>2.1</v>
      </c>
      <c r="K93" s="9"/>
    </row>
    <row r="94" spans="2:11" outlineLevel="1" x14ac:dyDescent="0.3">
      <c r="B94" s="7" t="s">
        <v>37</v>
      </c>
      <c r="C94" s="8">
        <v>43821</v>
      </c>
      <c r="D94" s="15" t="s">
        <v>26</v>
      </c>
      <c r="E94" s="9">
        <f t="shared" si="24"/>
        <v>7.6000000000000005</v>
      </c>
      <c r="F94" s="29">
        <v>74</v>
      </c>
      <c r="G94" s="9">
        <v>71</v>
      </c>
      <c r="H94" s="9">
        <f t="shared" si="19"/>
        <v>66</v>
      </c>
      <c r="I94" s="9">
        <f t="shared" si="20"/>
        <v>5</v>
      </c>
      <c r="J94" s="47">
        <f t="shared" si="21"/>
        <v>6.6000000000000005</v>
      </c>
      <c r="K94" s="9"/>
    </row>
    <row r="95" spans="2:11" outlineLevel="1" x14ac:dyDescent="0.3">
      <c r="B95" s="7" t="s">
        <v>8</v>
      </c>
      <c r="C95" s="8">
        <v>43821</v>
      </c>
      <c r="D95" s="15" t="s">
        <v>26</v>
      </c>
      <c r="E95" s="9">
        <f t="shared" si="24"/>
        <v>5.1999999999999993</v>
      </c>
      <c r="F95" s="29">
        <v>78</v>
      </c>
      <c r="G95" s="9">
        <v>71</v>
      </c>
      <c r="H95" s="9">
        <f t="shared" si="19"/>
        <v>73</v>
      </c>
      <c r="I95" s="9">
        <f t="shared" si="20"/>
        <v>-2</v>
      </c>
      <c r="J95" s="47">
        <f t="shared" si="21"/>
        <v>5.1999999999999993</v>
      </c>
      <c r="K95" s="9"/>
    </row>
    <row r="96" spans="2:11" outlineLevel="1" x14ac:dyDescent="0.3">
      <c r="B96" s="7" t="s">
        <v>30</v>
      </c>
      <c r="C96" s="8">
        <v>43821</v>
      </c>
      <c r="D96" s="15" t="s">
        <v>26</v>
      </c>
      <c r="E96" s="9">
        <f t="shared" si="24"/>
        <v>6.7999999999999989</v>
      </c>
      <c r="F96" s="29">
        <v>86</v>
      </c>
      <c r="G96" s="9">
        <v>71</v>
      </c>
      <c r="H96" s="9">
        <f t="shared" si="19"/>
        <v>79</v>
      </c>
      <c r="I96" s="9">
        <f t="shared" si="20"/>
        <v>-8</v>
      </c>
      <c r="J96" s="47">
        <f t="shared" si="21"/>
        <v>6.8999999999999986</v>
      </c>
      <c r="K96" s="9"/>
    </row>
    <row r="97" spans="2:11" outlineLevel="1" x14ac:dyDescent="0.3">
      <c r="B97" s="7" t="s">
        <v>12</v>
      </c>
      <c r="C97" s="8">
        <v>43821</v>
      </c>
      <c r="D97" s="15" t="s">
        <v>26</v>
      </c>
      <c r="E97" s="44">
        <f t="shared" si="24"/>
        <v>8</v>
      </c>
      <c r="F97" s="29">
        <v>88</v>
      </c>
      <c r="G97" s="9">
        <v>71</v>
      </c>
      <c r="H97" s="9">
        <f t="shared" si="19"/>
        <v>80</v>
      </c>
      <c r="I97" s="9">
        <f t="shared" si="20"/>
        <v>-9</v>
      </c>
      <c r="J97" s="47">
        <f t="shared" si="21"/>
        <v>8.1</v>
      </c>
      <c r="K97" s="9"/>
    </row>
    <row r="98" spans="2:11" outlineLevel="1" x14ac:dyDescent="0.3">
      <c r="B98" s="7" t="s">
        <v>87</v>
      </c>
      <c r="C98" s="8">
        <v>43821</v>
      </c>
      <c r="D98" s="15" t="s">
        <v>26</v>
      </c>
      <c r="E98" s="44">
        <f t="shared" si="24"/>
        <v>5.6</v>
      </c>
      <c r="F98" s="29">
        <v>82</v>
      </c>
      <c r="G98" s="9">
        <v>71</v>
      </c>
      <c r="H98" s="9">
        <f t="shared" si="19"/>
        <v>76</v>
      </c>
      <c r="I98" s="9">
        <f t="shared" si="20"/>
        <v>-5</v>
      </c>
      <c r="J98" s="47">
        <f t="shared" si="21"/>
        <v>5.6999999999999993</v>
      </c>
      <c r="K98" s="9"/>
    </row>
    <row r="99" spans="2:11" outlineLevel="1" x14ac:dyDescent="0.3">
      <c r="B99" s="7" t="s">
        <v>90</v>
      </c>
      <c r="C99" s="8">
        <v>43821</v>
      </c>
      <c r="D99" s="15" t="s">
        <v>26</v>
      </c>
      <c r="E99" s="44">
        <f>J86</f>
        <v>7.6</v>
      </c>
      <c r="F99" s="29">
        <v>86</v>
      </c>
      <c r="G99" s="9">
        <v>71</v>
      </c>
      <c r="H99" s="9">
        <f t="shared" si="19"/>
        <v>78</v>
      </c>
      <c r="I99" s="9">
        <f t="shared" si="20"/>
        <v>-7</v>
      </c>
      <c r="J99" s="47">
        <f t="shared" si="21"/>
        <v>7.6999999999999993</v>
      </c>
      <c r="K99" s="9"/>
    </row>
    <row r="100" spans="2:11" outlineLevel="1" x14ac:dyDescent="0.3">
      <c r="B100" s="7" t="s">
        <v>89</v>
      </c>
      <c r="C100" s="8">
        <v>43821</v>
      </c>
      <c r="D100" s="15" t="s">
        <v>26</v>
      </c>
      <c r="E100" s="44">
        <f>J87</f>
        <v>9.1999999999999993</v>
      </c>
      <c r="F100" s="29">
        <v>85</v>
      </c>
      <c r="G100" s="9">
        <v>71</v>
      </c>
      <c r="H100" s="9">
        <f t="shared" si="19"/>
        <v>76</v>
      </c>
      <c r="I100" s="9">
        <f t="shared" si="20"/>
        <v>-5</v>
      </c>
      <c r="J100" s="47">
        <f t="shared" si="21"/>
        <v>9.2999999999999989</v>
      </c>
      <c r="K100" s="9"/>
    </row>
    <row r="101" spans="2:11" outlineLevel="1" x14ac:dyDescent="0.3">
      <c r="B101" s="7" t="s">
        <v>88</v>
      </c>
      <c r="C101" s="8">
        <v>43821</v>
      </c>
      <c r="D101" s="15" t="s">
        <v>26</v>
      </c>
      <c r="E101" s="44">
        <f>J88</f>
        <v>6</v>
      </c>
      <c r="F101" s="29">
        <v>79</v>
      </c>
      <c r="G101" s="9">
        <v>71</v>
      </c>
      <c r="H101" s="9">
        <f t="shared" si="19"/>
        <v>73</v>
      </c>
      <c r="I101" s="9">
        <f t="shared" si="20"/>
        <v>-2</v>
      </c>
      <c r="J101" s="47">
        <f t="shared" si="21"/>
        <v>6</v>
      </c>
      <c r="K101" s="9"/>
    </row>
    <row r="102" spans="2:11" outlineLevel="1" x14ac:dyDescent="0.3">
      <c r="B102" s="7" t="s">
        <v>41</v>
      </c>
      <c r="C102" s="8">
        <v>43821</v>
      </c>
      <c r="D102" s="15" t="s">
        <v>26</v>
      </c>
      <c r="E102" s="29">
        <f>J64</f>
        <v>3.3</v>
      </c>
      <c r="F102" s="29">
        <v>69</v>
      </c>
      <c r="G102" s="9">
        <v>71</v>
      </c>
      <c r="H102" s="9">
        <f t="shared" si="19"/>
        <v>66</v>
      </c>
      <c r="I102" s="9">
        <f t="shared" si="20"/>
        <v>5</v>
      </c>
      <c r="J102" s="47">
        <f t="shared" si="21"/>
        <v>2.2999999999999998</v>
      </c>
      <c r="K102" s="9"/>
    </row>
    <row r="103" spans="2:11" outlineLevel="1" x14ac:dyDescent="0.3">
      <c r="B103" s="7" t="s">
        <v>60</v>
      </c>
      <c r="C103" s="8">
        <v>43821</v>
      </c>
      <c r="D103" s="15" t="s">
        <v>26</v>
      </c>
      <c r="E103" s="29">
        <f>J65</f>
        <v>6.2999999999999989</v>
      </c>
      <c r="F103" s="29">
        <v>91</v>
      </c>
      <c r="G103" s="9">
        <v>71</v>
      </c>
      <c r="H103" s="9">
        <f t="shared" si="19"/>
        <v>85</v>
      </c>
      <c r="I103" s="9">
        <f t="shared" si="20"/>
        <v>-14</v>
      </c>
      <c r="J103" s="47">
        <f t="shared" si="21"/>
        <v>6.3999999999999986</v>
      </c>
      <c r="K103" s="9"/>
    </row>
    <row r="104" spans="2:11" outlineLevel="1" x14ac:dyDescent="0.3">
      <c r="B104" s="7" t="s">
        <v>83</v>
      </c>
      <c r="C104" s="8">
        <v>43821</v>
      </c>
      <c r="D104" s="15" t="s">
        <v>26</v>
      </c>
      <c r="E104" s="9">
        <f>J66</f>
        <v>8.6</v>
      </c>
      <c r="F104" s="29">
        <v>88</v>
      </c>
      <c r="G104" s="9">
        <v>71</v>
      </c>
      <c r="H104" s="9">
        <f t="shared" si="19"/>
        <v>79</v>
      </c>
      <c r="I104" s="9">
        <f t="shared" si="20"/>
        <v>-8</v>
      </c>
      <c r="J104" s="47">
        <f t="shared" si="21"/>
        <v>8.6999999999999993</v>
      </c>
      <c r="K104" s="9"/>
    </row>
    <row r="105" spans="2:11" outlineLevel="1" x14ac:dyDescent="0.3">
      <c r="B105" s="7" t="s">
        <v>43</v>
      </c>
      <c r="C105" s="8">
        <v>43821</v>
      </c>
      <c r="D105" s="15" t="s">
        <v>26</v>
      </c>
      <c r="E105" s="9">
        <f>J67</f>
        <v>10.799999999999999</v>
      </c>
      <c r="F105" s="29">
        <v>87</v>
      </c>
      <c r="G105" s="9">
        <v>71</v>
      </c>
      <c r="H105" s="9">
        <f t="shared" si="19"/>
        <v>76</v>
      </c>
      <c r="I105" s="9">
        <f t="shared" si="20"/>
        <v>-5</v>
      </c>
      <c r="J105" s="47">
        <f t="shared" si="21"/>
        <v>10.899999999999999</v>
      </c>
      <c r="K105" s="9"/>
    </row>
    <row r="106" spans="2:11" outlineLevel="1" x14ac:dyDescent="0.3">
      <c r="B106" s="7" t="s">
        <v>91</v>
      </c>
      <c r="C106" s="8">
        <v>43821</v>
      </c>
      <c r="D106" s="15" t="s">
        <v>26</v>
      </c>
      <c r="E106" s="9">
        <f>18</f>
        <v>18</v>
      </c>
      <c r="F106" s="29">
        <v>112</v>
      </c>
      <c r="G106" s="9">
        <v>71</v>
      </c>
      <c r="H106" s="9">
        <f t="shared" si="19"/>
        <v>94</v>
      </c>
      <c r="I106" s="9">
        <f t="shared" si="20"/>
        <v>-23</v>
      </c>
      <c r="J106" s="47">
        <v>18</v>
      </c>
      <c r="K106" s="9"/>
    </row>
    <row r="107" spans="2:11" outlineLevel="1" x14ac:dyDescent="0.3">
      <c r="B107" s="7" t="s">
        <v>93</v>
      </c>
      <c r="C107" s="8">
        <v>43821</v>
      </c>
      <c r="D107" s="15" t="s">
        <v>26</v>
      </c>
      <c r="E107" s="9">
        <f>ROUND(C30/2,1)</f>
        <v>5.4</v>
      </c>
      <c r="F107" s="29">
        <v>79</v>
      </c>
      <c r="G107" s="9">
        <v>71</v>
      </c>
      <c r="H107" s="9">
        <f t="shared" si="19"/>
        <v>74</v>
      </c>
      <c r="I107" s="9">
        <f t="shared" si="20"/>
        <v>-3</v>
      </c>
      <c r="J107" s="47">
        <f t="shared" ref="J107" si="25">IF(I107&gt;0, E107-I107*0.2, IF(I107&lt;-3, E107+0.1, E107))</f>
        <v>5.4</v>
      </c>
      <c r="K107" s="9"/>
    </row>
    <row r="108" spans="2:11" outlineLevel="1" x14ac:dyDescent="0.3">
      <c r="B108" s="7" t="str">
        <f>B31</f>
        <v>Napoleonová Kristýna</v>
      </c>
      <c r="C108" s="8">
        <v>43821</v>
      </c>
      <c r="D108" s="15" t="s">
        <v>26</v>
      </c>
      <c r="E108" s="34">
        <f>ROUND(C31/2,1)</f>
        <v>-0.4</v>
      </c>
      <c r="F108" s="29">
        <v>72</v>
      </c>
      <c r="G108" s="9">
        <v>71</v>
      </c>
      <c r="H108" s="9">
        <f t="shared" si="19"/>
        <v>72</v>
      </c>
      <c r="I108" s="9">
        <f t="shared" si="20"/>
        <v>-1</v>
      </c>
      <c r="J108" s="47">
        <f t="shared" si="21"/>
        <v>-0.4</v>
      </c>
      <c r="K108" s="9"/>
    </row>
    <row r="109" spans="2:11" outlineLevel="1" x14ac:dyDescent="0.3">
      <c r="B109" s="37" t="s">
        <v>14</v>
      </c>
      <c r="C109" s="42">
        <v>43828</v>
      </c>
      <c r="D109" s="38" t="s">
        <v>54</v>
      </c>
      <c r="E109" s="69">
        <f>J90</f>
        <v>3.1999999999999997</v>
      </c>
      <c r="F109" s="18">
        <v>86</v>
      </c>
      <c r="G109" s="38">
        <v>72</v>
      </c>
      <c r="H109" s="38">
        <f t="shared" si="19"/>
        <v>83</v>
      </c>
      <c r="I109" s="38">
        <f t="shared" si="20"/>
        <v>-11</v>
      </c>
      <c r="J109" s="65">
        <f t="shared" si="21"/>
        <v>3.3</v>
      </c>
      <c r="K109" s="9"/>
    </row>
    <row r="110" spans="2:11" outlineLevel="1" x14ac:dyDescent="0.3">
      <c r="B110" s="28" t="s">
        <v>15</v>
      </c>
      <c r="C110" s="8">
        <v>43828</v>
      </c>
      <c r="D110" s="15" t="s">
        <v>54</v>
      </c>
      <c r="E110" s="69">
        <f t="shared" ref="E110:E114" si="26">J91</f>
        <v>1.5</v>
      </c>
      <c r="F110" s="29">
        <v>74</v>
      </c>
      <c r="G110" s="9">
        <v>72</v>
      </c>
      <c r="H110" s="9">
        <f t="shared" si="19"/>
        <v>72</v>
      </c>
      <c r="I110" s="9">
        <f t="shared" si="20"/>
        <v>0</v>
      </c>
      <c r="J110" s="47">
        <f t="shared" si="21"/>
        <v>1.5</v>
      </c>
      <c r="K110" s="9"/>
    </row>
    <row r="111" spans="2:11" outlineLevel="1" x14ac:dyDescent="0.3">
      <c r="B111" s="28" t="s">
        <v>35</v>
      </c>
      <c r="C111" s="8">
        <v>43828</v>
      </c>
      <c r="D111" s="15" t="s">
        <v>54</v>
      </c>
      <c r="E111" s="69">
        <f t="shared" si="26"/>
        <v>0.79999999999999982</v>
      </c>
      <c r="F111" s="29">
        <v>75</v>
      </c>
      <c r="G111" s="9">
        <v>72</v>
      </c>
      <c r="H111" s="9">
        <f t="shared" si="19"/>
        <v>74</v>
      </c>
      <c r="I111" s="9">
        <f t="shared" si="20"/>
        <v>-2</v>
      </c>
      <c r="J111" s="47">
        <f t="shared" si="21"/>
        <v>0.79999999999999982</v>
      </c>
      <c r="K111" s="9"/>
    </row>
    <row r="112" spans="2:11" outlineLevel="1" x14ac:dyDescent="0.3">
      <c r="B112" s="28" t="s">
        <v>36</v>
      </c>
      <c r="C112" s="8">
        <v>43828</v>
      </c>
      <c r="D112" s="15" t="s">
        <v>54</v>
      </c>
      <c r="E112" s="69">
        <f t="shared" si="26"/>
        <v>2.1</v>
      </c>
      <c r="F112" s="29">
        <v>77</v>
      </c>
      <c r="G112" s="9">
        <v>72</v>
      </c>
      <c r="H112" s="9">
        <f t="shared" si="19"/>
        <v>75</v>
      </c>
      <c r="I112" s="9">
        <f t="shared" si="20"/>
        <v>-3</v>
      </c>
      <c r="J112" s="47">
        <f t="shared" si="21"/>
        <v>2.1</v>
      </c>
      <c r="K112" s="9"/>
    </row>
    <row r="113" spans="2:11" outlineLevel="1" x14ac:dyDescent="0.3">
      <c r="B113" s="28" t="s">
        <v>37</v>
      </c>
      <c r="C113" s="8">
        <v>43828</v>
      </c>
      <c r="D113" s="15" t="s">
        <v>54</v>
      </c>
      <c r="E113" s="69">
        <f t="shared" si="26"/>
        <v>6.6000000000000005</v>
      </c>
      <c r="F113" s="29">
        <v>76</v>
      </c>
      <c r="G113" s="9">
        <v>72</v>
      </c>
      <c r="H113" s="9">
        <f t="shared" si="19"/>
        <v>69</v>
      </c>
      <c r="I113" s="9">
        <f t="shared" si="20"/>
        <v>3</v>
      </c>
      <c r="J113" s="47">
        <f t="shared" si="21"/>
        <v>6</v>
      </c>
      <c r="K113" s="9"/>
    </row>
    <row r="114" spans="2:11" outlineLevel="1" x14ac:dyDescent="0.3">
      <c r="B114" s="28" t="s">
        <v>8</v>
      </c>
      <c r="C114" s="8">
        <v>43828</v>
      </c>
      <c r="D114" s="15" t="s">
        <v>54</v>
      </c>
      <c r="E114" s="69">
        <f t="shared" si="26"/>
        <v>5.1999999999999993</v>
      </c>
      <c r="F114" s="29">
        <v>74</v>
      </c>
      <c r="G114" s="9">
        <v>72</v>
      </c>
      <c r="H114" s="9">
        <f t="shared" si="19"/>
        <v>69</v>
      </c>
      <c r="I114" s="9">
        <f t="shared" si="20"/>
        <v>3</v>
      </c>
      <c r="J114" s="47">
        <f t="shared" si="21"/>
        <v>4.5999999999999996</v>
      </c>
      <c r="K114" s="9"/>
    </row>
    <row r="115" spans="2:11" outlineLevel="1" x14ac:dyDescent="0.3">
      <c r="B115" s="28" t="s">
        <v>87</v>
      </c>
      <c r="C115" s="8">
        <v>43828</v>
      </c>
      <c r="D115" s="15" t="s">
        <v>54</v>
      </c>
      <c r="E115" s="69">
        <f>J98</f>
        <v>5.6999999999999993</v>
      </c>
      <c r="F115" s="29">
        <v>84</v>
      </c>
      <c r="G115" s="9">
        <v>72</v>
      </c>
      <c r="H115" s="9">
        <f t="shared" ref="H115:H156" si="27">F115-ROUND(E115,0)</f>
        <v>78</v>
      </c>
      <c r="I115" s="9">
        <f t="shared" ref="I115:I156" si="28">G115-H115</f>
        <v>-6</v>
      </c>
      <c r="J115" s="47">
        <f t="shared" si="21"/>
        <v>5.7999999999999989</v>
      </c>
      <c r="K115" s="9"/>
    </row>
    <row r="116" spans="2:11" outlineLevel="1" x14ac:dyDescent="0.3">
      <c r="B116" s="28" t="s">
        <v>41</v>
      </c>
      <c r="C116" s="8">
        <v>43828</v>
      </c>
      <c r="D116" s="15" t="s">
        <v>54</v>
      </c>
      <c r="E116" s="69">
        <f>J102</f>
        <v>2.2999999999999998</v>
      </c>
      <c r="F116" s="29">
        <v>77</v>
      </c>
      <c r="G116" s="9">
        <v>72</v>
      </c>
      <c r="H116" s="9">
        <f t="shared" si="27"/>
        <v>75</v>
      </c>
      <c r="I116" s="9">
        <f t="shared" si="28"/>
        <v>-3</v>
      </c>
      <c r="J116" s="47">
        <f t="shared" si="21"/>
        <v>2.2999999999999998</v>
      </c>
      <c r="K116" s="9"/>
    </row>
    <row r="117" spans="2:11" outlineLevel="1" x14ac:dyDescent="0.3">
      <c r="B117" s="28" t="s">
        <v>60</v>
      </c>
      <c r="C117" s="8">
        <v>43828</v>
      </c>
      <c r="D117" s="15" t="s">
        <v>54</v>
      </c>
      <c r="E117" s="69">
        <f>J103</f>
        <v>6.3999999999999986</v>
      </c>
      <c r="F117" s="29">
        <v>90</v>
      </c>
      <c r="G117" s="9">
        <v>72</v>
      </c>
      <c r="H117" s="9">
        <f t="shared" si="27"/>
        <v>84</v>
      </c>
      <c r="I117" s="9">
        <f t="shared" si="28"/>
        <v>-12</v>
      </c>
      <c r="J117" s="47">
        <f t="shared" si="21"/>
        <v>6.4999999999999982</v>
      </c>
      <c r="K117" s="9"/>
    </row>
    <row r="118" spans="2:11" outlineLevel="1" x14ac:dyDescent="0.3">
      <c r="B118" s="28" t="s">
        <v>83</v>
      </c>
      <c r="C118" s="8">
        <v>43828</v>
      </c>
      <c r="D118" s="15" t="s">
        <v>54</v>
      </c>
      <c r="E118" s="69">
        <f>J104</f>
        <v>8.6999999999999993</v>
      </c>
      <c r="F118" s="29">
        <v>97</v>
      </c>
      <c r="G118" s="9">
        <v>72</v>
      </c>
      <c r="H118" s="9">
        <f t="shared" si="27"/>
        <v>88</v>
      </c>
      <c r="I118" s="9">
        <f t="shared" si="28"/>
        <v>-16</v>
      </c>
      <c r="J118" s="47">
        <f t="shared" si="21"/>
        <v>8.7999999999999989</v>
      </c>
      <c r="K118" s="9"/>
    </row>
    <row r="119" spans="2:11" outlineLevel="1" x14ac:dyDescent="0.3">
      <c r="B119" s="28" t="s">
        <v>43</v>
      </c>
      <c r="C119" s="8">
        <v>43828</v>
      </c>
      <c r="D119" s="15" t="s">
        <v>54</v>
      </c>
      <c r="E119" s="69">
        <f>J105</f>
        <v>10.899999999999999</v>
      </c>
      <c r="F119" s="29">
        <v>97</v>
      </c>
      <c r="G119" s="9">
        <v>72</v>
      </c>
      <c r="H119" s="9">
        <f t="shared" si="27"/>
        <v>86</v>
      </c>
      <c r="I119" s="9">
        <f t="shared" si="28"/>
        <v>-14</v>
      </c>
      <c r="J119" s="47">
        <f t="shared" si="21"/>
        <v>10.999999999999998</v>
      </c>
      <c r="K119" s="9"/>
    </row>
    <row r="120" spans="2:11" outlineLevel="1" x14ac:dyDescent="0.3">
      <c r="B120" s="28" t="s">
        <v>86</v>
      </c>
      <c r="C120" s="8">
        <v>43828</v>
      </c>
      <c r="D120" s="15" t="s">
        <v>54</v>
      </c>
      <c r="E120" s="69">
        <f>J85</f>
        <v>3.2</v>
      </c>
      <c r="F120" s="29">
        <v>84</v>
      </c>
      <c r="G120" s="9">
        <v>72</v>
      </c>
      <c r="H120" s="9">
        <f t="shared" si="27"/>
        <v>81</v>
      </c>
      <c r="I120" s="9">
        <f t="shared" si="28"/>
        <v>-9</v>
      </c>
      <c r="J120" s="47">
        <f t="shared" si="21"/>
        <v>3.3000000000000003</v>
      </c>
      <c r="K120" s="9"/>
    </row>
    <row r="121" spans="2:11" outlineLevel="1" x14ac:dyDescent="0.3">
      <c r="B121" s="28" t="str">
        <f>B32</f>
        <v>Blecha Petr</v>
      </c>
      <c r="C121" s="8">
        <v>43828</v>
      </c>
      <c r="D121" s="15" t="s">
        <v>54</v>
      </c>
      <c r="E121" s="9">
        <f>ROUND(C32/2,1)</f>
        <v>5.4</v>
      </c>
      <c r="F121" s="29">
        <v>83</v>
      </c>
      <c r="G121" s="9">
        <v>72</v>
      </c>
      <c r="H121" s="9">
        <f t="shared" si="27"/>
        <v>78</v>
      </c>
      <c r="I121" s="9">
        <f t="shared" si="28"/>
        <v>-6</v>
      </c>
      <c r="J121" s="47">
        <f t="shared" si="21"/>
        <v>5.5</v>
      </c>
      <c r="K121" s="9"/>
    </row>
    <row r="122" spans="2:11" outlineLevel="1" x14ac:dyDescent="0.3">
      <c r="B122" s="28" t="str">
        <f>B33</f>
        <v>Hampl Karel</v>
      </c>
      <c r="C122" s="8">
        <v>43828</v>
      </c>
      <c r="D122" s="15" t="s">
        <v>54</v>
      </c>
      <c r="E122" s="9">
        <f>ROUND(C33/2,1)</f>
        <v>12.2</v>
      </c>
      <c r="F122" s="29">
        <v>109</v>
      </c>
      <c r="G122" s="9">
        <v>72</v>
      </c>
      <c r="H122" s="9">
        <f t="shared" si="27"/>
        <v>97</v>
      </c>
      <c r="I122" s="9">
        <f t="shared" si="28"/>
        <v>-25</v>
      </c>
      <c r="J122" s="47">
        <f t="shared" si="21"/>
        <v>12.299999999999999</v>
      </c>
      <c r="K122" s="9"/>
    </row>
    <row r="123" spans="2:11" outlineLevel="1" x14ac:dyDescent="0.3">
      <c r="B123" s="37" t="s">
        <v>14</v>
      </c>
      <c r="C123" s="42">
        <v>43835</v>
      </c>
      <c r="D123" s="16" t="s">
        <v>13</v>
      </c>
      <c r="E123" s="70">
        <f>J109</f>
        <v>3.3</v>
      </c>
      <c r="F123" s="18">
        <v>79</v>
      </c>
      <c r="G123" s="38">
        <v>72</v>
      </c>
      <c r="H123" s="38">
        <f t="shared" si="27"/>
        <v>76</v>
      </c>
      <c r="I123" s="38">
        <f t="shared" si="28"/>
        <v>-4</v>
      </c>
      <c r="J123" s="65">
        <f t="shared" si="21"/>
        <v>3.4</v>
      </c>
    </row>
    <row r="124" spans="2:11" outlineLevel="1" x14ac:dyDescent="0.3">
      <c r="B124" s="28" t="s">
        <v>15</v>
      </c>
      <c r="C124" s="8">
        <v>43835</v>
      </c>
      <c r="D124" s="15" t="s">
        <v>13</v>
      </c>
      <c r="E124" s="44">
        <f t="shared" ref="E124:E133" si="29">J110</f>
        <v>1.5</v>
      </c>
      <c r="F124" s="29">
        <v>72</v>
      </c>
      <c r="G124" s="9">
        <v>72</v>
      </c>
      <c r="H124" s="9">
        <f t="shared" si="27"/>
        <v>70</v>
      </c>
      <c r="I124" s="9">
        <f t="shared" si="28"/>
        <v>2</v>
      </c>
      <c r="J124" s="47">
        <f t="shared" ref="J124:J203" si="30">IF(I124&gt;0, E124-I124*0.2, IF(I124&lt;-3, E124+0.1, E124))</f>
        <v>1.1000000000000001</v>
      </c>
    </row>
    <row r="125" spans="2:11" outlineLevel="1" x14ac:dyDescent="0.3">
      <c r="B125" s="28" t="s">
        <v>35</v>
      </c>
      <c r="C125" s="8">
        <v>43835</v>
      </c>
      <c r="D125" s="15" t="s">
        <v>13</v>
      </c>
      <c r="E125" s="44">
        <f t="shared" si="29"/>
        <v>0.79999999999999982</v>
      </c>
      <c r="F125" s="29">
        <v>79</v>
      </c>
      <c r="G125" s="9">
        <v>72</v>
      </c>
      <c r="H125" s="9">
        <f t="shared" si="27"/>
        <v>78</v>
      </c>
      <c r="I125" s="9">
        <f t="shared" si="28"/>
        <v>-6</v>
      </c>
      <c r="J125" s="47">
        <f t="shared" si="30"/>
        <v>0.8999999999999998</v>
      </c>
    </row>
    <row r="126" spans="2:11" outlineLevel="1" x14ac:dyDescent="0.3">
      <c r="B126" s="28" t="s">
        <v>36</v>
      </c>
      <c r="C126" s="8">
        <v>43835</v>
      </c>
      <c r="D126" s="15" t="s">
        <v>13</v>
      </c>
      <c r="E126" s="44">
        <f t="shared" si="29"/>
        <v>2.1</v>
      </c>
      <c r="F126" s="29">
        <v>77</v>
      </c>
      <c r="G126" s="9">
        <v>72</v>
      </c>
      <c r="H126" s="9">
        <f t="shared" si="27"/>
        <v>75</v>
      </c>
      <c r="I126" s="9">
        <f t="shared" si="28"/>
        <v>-3</v>
      </c>
      <c r="J126" s="47">
        <f t="shared" si="30"/>
        <v>2.1</v>
      </c>
    </row>
    <row r="127" spans="2:11" outlineLevel="1" x14ac:dyDescent="0.3">
      <c r="B127" s="28" t="s">
        <v>37</v>
      </c>
      <c r="C127" s="8">
        <v>43835</v>
      </c>
      <c r="D127" s="15" t="s">
        <v>13</v>
      </c>
      <c r="E127" s="44">
        <f t="shared" si="29"/>
        <v>6</v>
      </c>
      <c r="F127" s="29">
        <v>103</v>
      </c>
      <c r="G127" s="9">
        <v>72</v>
      </c>
      <c r="H127" s="9">
        <f t="shared" si="27"/>
        <v>97</v>
      </c>
      <c r="I127" s="9">
        <f t="shared" si="28"/>
        <v>-25</v>
      </c>
      <c r="J127" s="47">
        <f t="shared" si="30"/>
        <v>6.1</v>
      </c>
    </row>
    <row r="128" spans="2:11" outlineLevel="1" x14ac:dyDescent="0.3">
      <c r="B128" s="28" t="s">
        <v>8</v>
      </c>
      <c r="C128" s="8">
        <v>43835</v>
      </c>
      <c r="D128" s="15" t="s">
        <v>13</v>
      </c>
      <c r="E128" s="44">
        <f t="shared" si="29"/>
        <v>4.5999999999999996</v>
      </c>
      <c r="F128" s="29">
        <v>72</v>
      </c>
      <c r="G128" s="9">
        <v>72</v>
      </c>
      <c r="H128" s="9">
        <f t="shared" si="27"/>
        <v>67</v>
      </c>
      <c r="I128" s="9">
        <f t="shared" si="28"/>
        <v>5</v>
      </c>
      <c r="J128" s="47">
        <f t="shared" si="30"/>
        <v>3.5999999999999996</v>
      </c>
    </row>
    <row r="129" spans="2:10" outlineLevel="1" x14ac:dyDescent="0.3">
      <c r="B129" s="28" t="s">
        <v>87</v>
      </c>
      <c r="C129" s="8">
        <v>43835</v>
      </c>
      <c r="D129" s="15" t="s">
        <v>13</v>
      </c>
      <c r="E129" s="44">
        <f t="shared" si="29"/>
        <v>5.7999999999999989</v>
      </c>
      <c r="F129" s="29">
        <v>90</v>
      </c>
      <c r="G129" s="9">
        <v>72</v>
      </c>
      <c r="H129" s="9">
        <f t="shared" si="27"/>
        <v>84</v>
      </c>
      <c r="I129" s="9">
        <f t="shared" si="28"/>
        <v>-12</v>
      </c>
      <c r="J129" s="47">
        <f t="shared" si="30"/>
        <v>5.8999999999999986</v>
      </c>
    </row>
    <row r="130" spans="2:10" outlineLevel="1" x14ac:dyDescent="0.3">
      <c r="B130" s="28" t="s">
        <v>41</v>
      </c>
      <c r="C130" s="8">
        <v>43835</v>
      </c>
      <c r="D130" s="15" t="s">
        <v>13</v>
      </c>
      <c r="E130" s="44">
        <f t="shared" si="29"/>
        <v>2.2999999999999998</v>
      </c>
      <c r="F130" s="29">
        <v>76</v>
      </c>
      <c r="G130" s="9">
        <v>72</v>
      </c>
      <c r="H130" s="9">
        <f t="shared" si="27"/>
        <v>74</v>
      </c>
      <c r="I130" s="9">
        <f t="shared" si="28"/>
        <v>-2</v>
      </c>
      <c r="J130" s="47">
        <f t="shared" si="30"/>
        <v>2.2999999999999998</v>
      </c>
    </row>
    <row r="131" spans="2:10" outlineLevel="1" x14ac:dyDescent="0.3">
      <c r="B131" s="28" t="s">
        <v>60</v>
      </c>
      <c r="C131" s="8">
        <v>43835</v>
      </c>
      <c r="D131" s="15" t="s">
        <v>13</v>
      </c>
      <c r="E131" s="44">
        <f t="shared" si="29"/>
        <v>6.4999999999999982</v>
      </c>
      <c r="F131" s="29">
        <v>81</v>
      </c>
      <c r="G131" s="9">
        <v>72</v>
      </c>
      <c r="H131" s="9">
        <f t="shared" si="27"/>
        <v>74</v>
      </c>
      <c r="I131" s="9">
        <f t="shared" si="28"/>
        <v>-2</v>
      </c>
      <c r="J131" s="47">
        <f t="shared" si="30"/>
        <v>6.4999999999999982</v>
      </c>
    </row>
    <row r="132" spans="2:10" outlineLevel="1" x14ac:dyDescent="0.3">
      <c r="B132" s="28" t="s">
        <v>83</v>
      </c>
      <c r="C132" s="8">
        <v>43835</v>
      </c>
      <c r="D132" s="15" t="s">
        <v>13</v>
      </c>
      <c r="E132" s="44">
        <f t="shared" si="29"/>
        <v>8.7999999999999989</v>
      </c>
      <c r="F132" s="29">
        <v>85</v>
      </c>
      <c r="G132" s="9">
        <v>72</v>
      </c>
      <c r="H132" s="9">
        <f t="shared" si="27"/>
        <v>76</v>
      </c>
      <c r="I132" s="9">
        <f t="shared" si="28"/>
        <v>-4</v>
      </c>
      <c r="J132" s="47">
        <f t="shared" si="30"/>
        <v>8.8999999999999986</v>
      </c>
    </row>
    <row r="133" spans="2:10" outlineLevel="1" x14ac:dyDescent="0.3">
      <c r="B133" s="28" t="s">
        <v>43</v>
      </c>
      <c r="C133" s="8">
        <v>43835</v>
      </c>
      <c r="D133" s="15" t="s">
        <v>13</v>
      </c>
      <c r="E133" s="44">
        <f t="shared" si="29"/>
        <v>10.999999999999998</v>
      </c>
      <c r="F133" s="29">
        <v>103</v>
      </c>
      <c r="G133" s="9">
        <v>72</v>
      </c>
      <c r="H133" s="9">
        <f t="shared" si="27"/>
        <v>92</v>
      </c>
      <c r="I133" s="9">
        <f t="shared" si="28"/>
        <v>-20</v>
      </c>
      <c r="J133" s="47">
        <f t="shared" si="30"/>
        <v>11.099999999999998</v>
      </c>
    </row>
    <row r="134" spans="2:10" outlineLevel="1" x14ac:dyDescent="0.3">
      <c r="B134" s="28" t="s">
        <v>96</v>
      </c>
      <c r="C134" s="8">
        <v>43835</v>
      </c>
      <c r="D134" s="15" t="s">
        <v>13</v>
      </c>
      <c r="E134" s="44">
        <f>J122</f>
        <v>12.299999999999999</v>
      </c>
      <c r="F134" s="29">
        <v>111</v>
      </c>
      <c r="G134" s="9">
        <v>72</v>
      </c>
      <c r="H134" s="9">
        <f t="shared" si="27"/>
        <v>99</v>
      </c>
      <c r="I134" s="9">
        <f t="shared" si="28"/>
        <v>-27</v>
      </c>
      <c r="J134" s="47">
        <f t="shared" si="30"/>
        <v>12.399999999999999</v>
      </c>
    </row>
    <row r="135" spans="2:10" outlineLevel="1" x14ac:dyDescent="0.3">
      <c r="B135" s="28" t="s">
        <v>70</v>
      </c>
      <c r="C135" s="8">
        <v>43835</v>
      </c>
      <c r="D135" s="15" t="s">
        <v>13</v>
      </c>
      <c r="E135" s="44">
        <f>J72</f>
        <v>10.5</v>
      </c>
      <c r="F135" s="29">
        <v>95</v>
      </c>
      <c r="G135" s="9">
        <v>72</v>
      </c>
      <c r="H135" s="9">
        <f t="shared" si="27"/>
        <v>84</v>
      </c>
      <c r="I135" s="9">
        <f t="shared" si="28"/>
        <v>-12</v>
      </c>
      <c r="J135" s="47">
        <f t="shared" si="30"/>
        <v>10.6</v>
      </c>
    </row>
    <row r="136" spans="2:10" outlineLevel="1" x14ac:dyDescent="0.3">
      <c r="B136" s="28" t="s">
        <v>12</v>
      </c>
      <c r="C136" s="8">
        <v>43835</v>
      </c>
      <c r="D136" s="15" t="s">
        <v>13</v>
      </c>
      <c r="E136" s="69">
        <f>J97</f>
        <v>8.1</v>
      </c>
      <c r="F136" s="29">
        <v>84</v>
      </c>
      <c r="G136" s="9">
        <v>72</v>
      </c>
      <c r="H136" s="9">
        <f t="shared" si="27"/>
        <v>76</v>
      </c>
      <c r="I136" s="9">
        <f t="shared" si="28"/>
        <v>-4</v>
      </c>
      <c r="J136" s="47">
        <f t="shared" si="30"/>
        <v>8.1999999999999993</v>
      </c>
    </row>
    <row r="137" spans="2:10" outlineLevel="1" x14ac:dyDescent="0.3">
      <c r="B137" s="28" t="s">
        <v>63</v>
      </c>
      <c r="C137" s="8">
        <v>43835</v>
      </c>
      <c r="D137" s="15" t="s">
        <v>13</v>
      </c>
      <c r="E137" s="69">
        <f>J89</f>
        <v>3.1</v>
      </c>
      <c r="F137" s="29">
        <v>81</v>
      </c>
      <c r="G137" s="9">
        <v>72</v>
      </c>
      <c r="H137" s="9">
        <f t="shared" si="27"/>
        <v>78</v>
      </c>
      <c r="I137" s="9">
        <f t="shared" si="28"/>
        <v>-6</v>
      </c>
      <c r="J137" s="47">
        <f t="shared" si="30"/>
        <v>3.2</v>
      </c>
    </row>
    <row r="138" spans="2:10" outlineLevel="1" x14ac:dyDescent="0.3">
      <c r="B138" s="28" t="str">
        <f>B34</f>
        <v>Polesná Markéta</v>
      </c>
      <c r="C138" s="8">
        <v>43835</v>
      </c>
      <c r="D138" s="15" t="s">
        <v>13</v>
      </c>
      <c r="E138" s="9">
        <f>ROUND(C34/2,1)</f>
        <v>5.8</v>
      </c>
      <c r="F138" s="29">
        <v>87</v>
      </c>
      <c r="G138" s="9">
        <v>72</v>
      </c>
      <c r="H138" s="9">
        <f t="shared" si="27"/>
        <v>81</v>
      </c>
      <c r="I138" s="9">
        <f t="shared" si="28"/>
        <v>-9</v>
      </c>
      <c r="J138" s="47">
        <f t="shared" si="30"/>
        <v>5.8999999999999995</v>
      </c>
    </row>
    <row r="139" spans="2:10" outlineLevel="1" x14ac:dyDescent="0.3">
      <c r="B139" s="28" t="s">
        <v>100</v>
      </c>
      <c r="C139" s="8">
        <v>43835</v>
      </c>
      <c r="D139" s="15" t="s">
        <v>13</v>
      </c>
      <c r="E139" s="9">
        <f>ROUND(C36/2,1)</f>
        <v>4.5</v>
      </c>
      <c r="F139" s="29">
        <v>90</v>
      </c>
      <c r="G139" s="9">
        <v>72</v>
      </c>
      <c r="H139" s="9">
        <f t="shared" si="27"/>
        <v>85</v>
      </c>
      <c r="I139" s="9">
        <f t="shared" si="28"/>
        <v>-13</v>
      </c>
      <c r="J139" s="47">
        <f t="shared" si="30"/>
        <v>4.5999999999999996</v>
      </c>
    </row>
    <row r="140" spans="2:10" outlineLevel="1" x14ac:dyDescent="0.3">
      <c r="B140" s="28" t="s">
        <v>30</v>
      </c>
      <c r="C140" s="8">
        <v>43835</v>
      </c>
      <c r="D140" s="15" t="s">
        <v>13</v>
      </c>
      <c r="E140" s="69">
        <f>J96</f>
        <v>6.8999999999999986</v>
      </c>
      <c r="F140" s="29">
        <v>87</v>
      </c>
      <c r="G140" s="9">
        <v>72</v>
      </c>
      <c r="H140" s="9">
        <f t="shared" si="27"/>
        <v>80</v>
      </c>
      <c r="I140" s="9">
        <f t="shared" si="28"/>
        <v>-8</v>
      </c>
      <c r="J140" s="47">
        <f t="shared" si="30"/>
        <v>6.9999999999999982</v>
      </c>
    </row>
    <row r="141" spans="2:10" outlineLevel="1" x14ac:dyDescent="0.3">
      <c r="B141" s="31" t="str">
        <f>B35</f>
        <v>Skřivánková Zuzana</v>
      </c>
      <c r="C141" s="32">
        <v>43835</v>
      </c>
      <c r="D141" s="33" t="s">
        <v>13</v>
      </c>
      <c r="E141" s="71">
        <f>ROUND(C35/2,1)</f>
        <v>16</v>
      </c>
      <c r="F141" s="35">
        <v>106</v>
      </c>
      <c r="G141" s="34">
        <v>72</v>
      </c>
      <c r="H141" s="34">
        <f t="shared" si="27"/>
        <v>90</v>
      </c>
      <c r="I141" s="34">
        <f t="shared" si="28"/>
        <v>-18</v>
      </c>
      <c r="J141" s="66">
        <f t="shared" si="30"/>
        <v>16.100000000000001</v>
      </c>
    </row>
    <row r="142" spans="2:10" outlineLevel="1" x14ac:dyDescent="0.3">
      <c r="B142" s="28" t="s">
        <v>15</v>
      </c>
      <c r="C142" s="8">
        <v>43842</v>
      </c>
      <c r="D142" s="15" t="s">
        <v>19</v>
      </c>
      <c r="E142" s="29">
        <f t="shared" ref="E142:E147" si="31">J124</f>
        <v>1.1000000000000001</v>
      </c>
      <c r="F142" s="29">
        <v>71</v>
      </c>
      <c r="G142" s="9">
        <v>72</v>
      </c>
      <c r="H142" s="9">
        <f t="shared" si="27"/>
        <v>70</v>
      </c>
      <c r="I142" s="9">
        <f t="shared" si="28"/>
        <v>2</v>
      </c>
      <c r="J142" s="47">
        <f t="shared" si="30"/>
        <v>0.70000000000000007</v>
      </c>
    </row>
    <row r="143" spans="2:10" outlineLevel="1" x14ac:dyDescent="0.3">
      <c r="B143" s="28" t="s">
        <v>35</v>
      </c>
      <c r="C143" s="8">
        <v>43842</v>
      </c>
      <c r="D143" s="15" t="s">
        <v>19</v>
      </c>
      <c r="E143" s="9">
        <f t="shared" si="31"/>
        <v>0.8999999999999998</v>
      </c>
      <c r="F143" s="29">
        <v>77</v>
      </c>
      <c r="G143" s="9">
        <v>72</v>
      </c>
      <c r="H143" s="9">
        <f t="shared" si="27"/>
        <v>76</v>
      </c>
      <c r="I143" s="9">
        <f t="shared" si="28"/>
        <v>-4</v>
      </c>
      <c r="J143" s="47">
        <f t="shared" si="30"/>
        <v>0.99999999999999978</v>
      </c>
    </row>
    <row r="144" spans="2:10" outlineLevel="1" x14ac:dyDescent="0.3">
      <c r="B144" s="28" t="s">
        <v>36</v>
      </c>
      <c r="C144" s="8">
        <v>43842</v>
      </c>
      <c r="D144" s="15" t="s">
        <v>19</v>
      </c>
      <c r="E144" s="9">
        <f t="shared" si="31"/>
        <v>2.1</v>
      </c>
      <c r="F144" s="29">
        <v>70</v>
      </c>
      <c r="G144" s="9">
        <v>72</v>
      </c>
      <c r="H144" s="9">
        <f t="shared" si="27"/>
        <v>68</v>
      </c>
      <c r="I144" s="9">
        <f t="shared" si="28"/>
        <v>4</v>
      </c>
      <c r="J144" s="47">
        <f t="shared" si="30"/>
        <v>1.3</v>
      </c>
    </row>
    <row r="145" spans="2:10" outlineLevel="1" x14ac:dyDescent="0.3">
      <c r="B145" s="28" t="s">
        <v>37</v>
      </c>
      <c r="C145" s="8">
        <v>43842</v>
      </c>
      <c r="D145" s="15" t="s">
        <v>19</v>
      </c>
      <c r="E145" s="9">
        <f t="shared" si="31"/>
        <v>6.1</v>
      </c>
      <c r="F145" s="29">
        <v>81</v>
      </c>
      <c r="G145" s="9">
        <v>72</v>
      </c>
      <c r="H145" s="9">
        <f t="shared" si="27"/>
        <v>75</v>
      </c>
      <c r="I145" s="9">
        <f t="shared" si="28"/>
        <v>-3</v>
      </c>
      <c r="J145" s="47">
        <f t="shared" si="30"/>
        <v>6.1</v>
      </c>
    </row>
    <row r="146" spans="2:10" outlineLevel="1" x14ac:dyDescent="0.3">
      <c r="B146" s="28" t="s">
        <v>8</v>
      </c>
      <c r="C146" s="15">
        <v>43842</v>
      </c>
      <c r="D146" s="15" t="s">
        <v>19</v>
      </c>
      <c r="E146" s="29">
        <f t="shared" si="31"/>
        <v>3.5999999999999996</v>
      </c>
      <c r="F146" s="29">
        <v>72</v>
      </c>
      <c r="G146" s="29">
        <v>72</v>
      </c>
      <c r="H146" s="9">
        <f t="shared" si="27"/>
        <v>68</v>
      </c>
      <c r="I146" s="9">
        <f t="shared" si="28"/>
        <v>4</v>
      </c>
      <c r="J146" s="47">
        <f t="shared" si="30"/>
        <v>2.8</v>
      </c>
    </row>
    <row r="147" spans="2:10" outlineLevel="1" x14ac:dyDescent="0.3">
      <c r="B147" s="28" t="s">
        <v>87</v>
      </c>
      <c r="C147" s="15">
        <v>43842</v>
      </c>
      <c r="D147" s="15" t="s">
        <v>19</v>
      </c>
      <c r="E147" s="29">
        <f t="shared" si="31"/>
        <v>5.8999999999999986</v>
      </c>
      <c r="F147" s="29">
        <v>89</v>
      </c>
      <c r="G147" s="29">
        <v>72</v>
      </c>
      <c r="H147" s="9">
        <f t="shared" si="27"/>
        <v>83</v>
      </c>
      <c r="I147" s="9">
        <f t="shared" si="28"/>
        <v>-11</v>
      </c>
      <c r="J147" s="47">
        <f t="shared" si="30"/>
        <v>5.9999999999999982</v>
      </c>
    </row>
    <row r="148" spans="2:10" outlineLevel="1" x14ac:dyDescent="0.3">
      <c r="B148" s="28" t="s">
        <v>60</v>
      </c>
      <c r="C148" s="15">
        <v>43842</v>
      </c>
      <c r="D148" s="15" t="s">
        <v>19</v>
      </c>
      <c r="E148" s="29">
        <f t="shared" ref="E148:E153" si="32">J131</f>
        <v>6.4999999999999982</v>
      </c>
      <c r="F148" s="29">
        <v>86</v>
      </c>
      <c r="G148" s="29">
        <v>72</v>
      </c>
      <c r="H148" s="9">
        <f t="shared" si="27"/>
        <v>79</v>
      </c>
      <c r="I148" s="9">
        <f t="shared" si="28"/>
        <v>-7</v>
      </c>
      <c r="J148" s="47">
        <f t="shared" si="30"/>
        <v>6.5999999999999979</v>
      </c>
    </row>
    <row r="149" spans="2:10" outlineLevel="1" x14ac:dyDescent="0.3">
      <c r="B149" s="28" t="s">
        <v>83</v>
      </c>
      <c r="C149" s="15">
        <v>43842</v>
      </c>
      <c r="D149" s="15" t="s">
        <v>19</v>
      </c>
      <c r="E149" s="29">
        <f t="shared" si="32"/>
        <v>8.8999999999999986</v>
      </c>
      <c r="F149" s="29">
        <v>85</v>
      </c>
      <c r="G149" s="29">
        <v>72</v>
      </c>
      <c r="H149" s="9">
        <f t="shared" si="27"/>
        <v>76</v>
      </c>
      <c r="I149" s="9">
        <f t="shared" si="28"/>
        <v>-4</v>
      </c>
      <c r="J149" s="47">
        <f t="shared" si="30"/>
        <v>8.9999999999999982</v>
      </c>
    </row>
    <row r="150" spans="2:10" outlineLevel="1" x14ac:dyDescent="0.3">
      <c r="B150" s="28" t="s">
        <v>43</v>
      </c>
      <c r="C150" s="15">
        <v>43842</v>
      </c>
      <c r="D150" s="15" t="s">
        <v>19</v>
      </c>
      <c r="E150" s="29">
        <f t="shared" si="32"/>
        <v>11.099999999999998</v>
      </c>
      <c r="F150" s="29">
        <v>88</v>
      </c>
      <c r="G150" s="29">
        <v>72</v>
      </c>
      <c r="H150" s="9">
        <f t="shared" si="27"/>
        <v>77</v>
      </c>
      <c r="I150" s="9">
        <f t="shared" si="28"/>
        <v>-5</v>
      </c>
      <c r="J150" s="47">
        <f t="shared" si="30"/>
        <v>11.199999999999998</v>
      </c>
    </row>
    <row r="151" spans="2:10" outlineLevel="1" x14ac:dyDescent="0.3">
      <c r="B151" s="28" t="s">
        <v>96</v>
      </c>
      <c r="C151" s="15">
        <v>43842</v>
      </c>
      <c r="D151" s="15" t="s">
        <v>19</v>
      </c>
      <c r="E151" s="29">
        <f t="shared" si="32"/>
        <v>12.399999999999999</v>
      </c>
      <c r="F151" s="29">
        <v>101</v>
      </c>
      <c r="G151" s="29">
        <v>72</v>
      </c>
      <c r="H151" s="9">
        <f t="shared" si="27"/>
        <v>89</v>
      </c>
      <c r="I151" s="9">
        <f t="shared" si="28"/>
        <v>-17</v>
      </c>
      <c r="J151" s="47">
        <f t="shared" si="30"/>
        <v>12.499999999999998</v>
      </c>
    </row>
    <row r="152" spans="2:10" outlineLevel="1" x14ac:dyDescent="0.3">
      <c r="B152" s="28" t="s">
        <v>70</v>
      </c>
      <c r="C152" s="15">
        <v>43842</v>
      </c>
      <c r="D152" s="15" t="s">
        <v>19</v>
      </c>
      <c r="E152" s="29">
        <f t="shared" si="32"/>
        <v>10.6</v>
      </c>
      <c r="F152" s="29">
        <v>101</v>
      </c>
      <c r="G152" s="29">
        <v>72</v>
      </c>
      <c r="H152" s="9">
        <f t="shared" si="27"/>
        <v>90</v>
      </c>
      <c r="I152" s="9">
        <f t="shared" si="28"/>
        <v>-18</v>
      </c>
      <c r="J152" s="47">
        <f t="shared" si="30"/>
        <v>10.7</v>
      </c>
    </row>
    <row r="153" spans="2:10" outlineLevel="1" x14ac:dyDescent="0.3">
      <c r="B153" s="28" t="s">
        <v>12</v>
      </c>
      <c r="C153" s="15">
        <v>43842</v>
      </c>
      <c r="D153" s="15" t="s">
        <v>19</v>
      </c>
      <c r="E153" s="29">
        <f t="shared" si="32"/>
        <v>8.1999999999999993</v>
      </c>
      <c r="F153" s="29">
        <v>89</v>
      </c>
      <c r="G153" s="29">
        <v>72</v>
      </c>
      <c r="H153" s="9">
        <f t="shared" si="27"/>
        <v>81</v>
      </c>
      <c r="I153" s="9">
        <f t="shared" si="28"/>
        <v>-9</v>
      </c>
      <c r="J153" s="47">
        <f t="shared" si="30"/>
        <v>8.2999999999999989</v>
      </c>
    </row>
    <row r="154" spans="2:10" outlineLevel="1" x14ac:dyDescent="0.3">
      <c r="B154" s="28" t="s">
        <v>30</v>
      </c>
      <c r="C154" s="15">
        <v>43842</v>
      </c>
      <c r="D154" s="15" t="s">
        <v>19</v>
      </c>
      <c r="E154" s="69">
        <f>J140</f>
        <v>6.9999999999999982</v>
      </c>
      <c r="F154" s="29">
        <v>83</v>
      </c>
      <c r="G154" s="29">
        <v>72</v>
      </c>
      <c r="H154" s="9">
        <f t="shared" si="27"/>
        <v>76</v>
      </c>
      <c r="I154" s="9">
        <f t="shared" si="28"/>
        <v>-4</v>
      </c>
      <c r="J154" s="47">
        <f t="shared" si="30"/>
        <v>7.0999999999999979</v>
      </c>
    </row>
    <row r="155" spans="2:10" outlineLevel="1" x14ac:dyDescent="0.3">
      <c r="B155" s="28" t="s">
        <v>86</v>
      </c>
      <c r="C155" s="15">
        <v>43842</v>
      </c>
      <c r="D155" s="15" t="s">
        <v>19</v>
      </c>
      <c r="E155" s="69">
        <f>J120</f>
        <v>3.3000000000000003</v>
      </c>
      <c r="F155" s="29">
        <v>85</v>
      </c>
      <c r="G155" s="29">
        <v>72</v>
      </c>
      <c r="H155" s="9">
        <f t="shared" si="27"/>
        <v>82</v>
      </c>
      <c r="I155" s="9">
        <f t="shared" si="28"/>
        <v>-10</v>
      </c>
      <c r="J155" s="47">
        <f t="shared" si="30"/>
        <v>3.4000000000000004</v>
      </c>
    </row>
    <row r="156" spans="2:10" outlineLevel="1" x14ac:dyDescent="0.3">
      <c r="B156" s="28" t="s">
        <v>101</v>
      </c>
      <c r="C156" s="15">
        <v>43842</v>
      </c>
      <c r="D156" s="15" t="s">
        <v>19</v>
      </c>
      <c r="E156" s="69">
        <f>ROUND(C37/2,1)</f>
        <v>5</v>
      </c>
      <c r="F156" s="29">
        <v>90</v>
      </c>
      <c r="G156" s="29">
        <v>72</v>
      </c>
      <c r="H156" s="9">
        <f t="shared" si="27"/>
        <v>85</v>
      </c>
      <c r="I156" s="9">
        <f t="shared" si="28"/>
        <v>-13</v>
      </c>
      <c r="J156" s="47">
        <f t="shared" si="30"/>
        <v>5.0999999999999996</v>
      </c>
    </row>
    <row r="157" spans="2:10" outlineLevel="1" x14ac:dyDescent="0.3">
      <c r="B157" s="37" t="s">
        <v>14</v>
      </c>
      <c r="C157" s="16">
        <v>43849</v>
      </c>
      <c r="D157" s="16" t="s">
        <v>32</v>
      </c>
      <c r="E157" s="73">
        <f>J123</f>
        <v>3.4</v>
      </c>
      <c r="F157" s="18">
        <v>82</v>
      </c>
      <c r="G157" s="18">
        <v>72</v>
      </c>
      <c r="H157" s="38">
        <f>F157-ROUND(E157,0)</f>
        <v>79</v>
      </c>
      <c r="I157" s="38">
        <f>G157-H157</f>
        <v>-7</v>
      </c>
      <c r="J157" s="65">
        <f t="shared" si="30"/>
        <v>3.5</v>
      </c>
    </row>
    <row r="158" spans="2:10" outlineLevel="1" x14ac:dyDescent="0.3">
      <c r="B158" s="28" t="s">
        <v>15</v>
      </c>
      <c r="C158" s="15">
        <v>43849</v>
      </c>
      <c r="D158" s="15" t="s">
        <v>32</v>
      </c>
      <c r="E158" s="69">
        <f>J142</f>
        <v>0.70000000000000007</v>
      </c>
      <c r="F158" s="29">
        <v>77</v>
      </c>
      <c r="G158" s="29">
        <v>72</v>
      </c>
      <c r="H158" s="9">
        <f t="shared" ref="H158:H241" si="33">F158-ROUND(E158,0)</f>
        <v>76</v>
      </c>
      <c r="I158" s="9">
        <f t="shared" ref="I158:I241" si="34">G158-H158</f>
        <v>-4</v>
      </c>
      <c r="J158" s="47">
        <f t="shared" si="30"/>
        <v>0.8</v>
      </c>
    </row>
    <row r="159" spans="2:10" outlineLevel="1" x14ac:dyDescent="0.3">
      <c r="B159" s="28" t="s">
        <v>35</v>
      </c>
      <c r="C159" s="15">
        <v>43849</v>
      </c>
      <c r="D159" s="15" t="s">
        <v>32</v>
      </c>
      <c r="E159" s="69">
        <f>J143</f>
        <v>0.99999999999999978</v>
      </c>
      <c r="F159" s="29">
        <v>78</v>
      </c>
      <c r="G159" s="29">
        <v>72</v>
      </c>
      <c r="H159" s="9">
        <f t="shared" si="33"/>
        <v>77</v>
      </c>
      <c r="I159" s="9">
        <f t="shared" si="34"/>
        <v>-5</v>
      </c>
      <c r="J159" s="47">
        <f t="shared" si="30"/>
        <v>1.0999999999999999</v>
      </c>
    </row>
    <row r="160" spans="2:10" outlineLevel="1" x14ac:dyDescent="0.3">
      <c r="B160" s="28" t="s">
        <v>36</v>
      </c>
      <c r="C160" s="15">
        <v>43849</v>
      </c>
      <c r="D160" s="15" t="s">
        <v>32</v>
      </c>
      <c r="E160" s="69">
        <f t="shared" ref="E160:E169" si="35">J144</f>
        <v>1.3</v>
      </c>
      <c r="F160" s="29">
        <v>78</v>
      </c>
      <c r="G160" s="29">
        <v>72</v>
      </c>
      <c r="H160" s="9">
        <f t="shared" si="33"/>
        <v>77</v>
      </c>
      <c r="I160" s="9">
        <f t="shared" si="34"/>
        <v>-5</v>
      </c>
      <c r="J160" s="47">
        <f t="shared" si="30"/>
        <v>1.4000000000000001</v>
      </c>
    </row>
    <row r="161" spans="2:10" outlineLevel="1" x14ac:dyDescent="0.3">
      <c r="B161" s="28" t="s">
        <v>37</v>
      </c>
      <c r="C161" s="15">
        <v>43849</v>
      </c>
      <c r="D161" s="15" t="s">
        <v>32</v>
      </c>
      <c r="E161" s="69">
        <f t="shared" si="35"/>
        <v>6.1</v>
      </c>
      <c r="F161" s="29">
        <v>76</v>
      </c>
      <c r="G161" s="29">
        <v>72</v>
      </c>
      <c r="H161" s="9">
        <f t="shared" si="33"/>
        <v>70</v>
      </c>
      <c r="I161" s="9">
        <f t="shared" si="34"/>
        <v>2</v>
      </c>
      <c r="J161" s="47">
        <f t="shared" si="30"/>
        <v>5.6999999999999993</v>
      </c>
    </row>
    <row r="162" spans="2:10" outlineLevel="1" x14ac:dyDescent="0.3">
      <c r="B162" s="28" t="s">
        <v>8</v>
      </c>
      <c r="C162" s="15">
        <v>43849</v>
      </c>
      <c r="D162" s="15" t="s">
        <v>32</v>
      </c>
      <c r="E162" s="69">
        <f t="shared" si="35"/>
        <v>2.8</v>
      </c>
      <c r="F162" s="29">
        <v>74</v>
      </c>
      <c r="G162" s="29">
        <v>72</v>
      </c>
      <c r="H162" s="9">
        <f t="shared" si="33"/>
        <v>71</v>
      </c>
      <c r="I162" s="9">
        <f t="shared" si="34"/>
        <v>1</v>
      </c>
      <c r="J162" s="47">
        <f t="shared" si="30"/>
        <v>2.5999999999999996</v>
      </c>
    </row>
    <row r="163" spans="2:10" outlineLevel="1" x14ac:dyDescent="0.3">
      <c r="B163" s="28" t="s">
        <v>87</v>
      </c>
      <c r="C163" s="15">
        <v>43849</v>
      </c>
      <c r="D163" s="15" t="s">
        <v>32</v>
      </c>
      <c r="E163" s="69">
        <f t="shared" si="35"/>
        <v>5.9999999999999982</v>
      </c>
      <c r="F163" s="29">
        <v>83</v>
      </c>
      <c r="G163" s="29">
        <v>72</v>
      </c>
      <c r="H163" s="9">
        <f t="shared" si="33"/>
        <v>77</v>
      </c>
      <c r="I163" s="9">
        <f t="shared" si="34"/>
        <v>-5</v>
      </c>
      <c r="J163" s="47">
        <f t="shared" si="30"/>
        <v>6.0999999999999979</v>
      </c>
    </row>
    <row r="164" spans="2:10" outlineLevel="1" x14ac:dyDescent="0.3">
      <c r="B164" s="28" t="s">
        <v>60</v>
      </c>
      <c r="C164" s="15">
        <v>43849</v>
      </c>
      <c r="D164" s="15" t="s">
        <v>32</v>
      </c>
      <c r="E164" s="69">
        <f t="shared" si="35"/>
        <v>6.5999999999999979</v>
      </c>
      <c r="F164" s="29">
        <v>89</v>
      </c>
      <c r="G164" s="29">
        <v>72</v>
      </c>
      <c r="H164" s="9">
        <f t="shared" si="33"/>
        <v>82</v>
      </c>
      <c r="I164" s="9">
        <f t="shared" si="34"/>
        <v>-10</v>
      </c>
      <c r="J164" s="47">
        <f t="shared" si="30"/>
        <v>6.6999999999999975</v>
      </c>
    </row>
    <row r="165" spans="2:10" outlineLevel="1" x14ac:dyDescent="0.3">
      <c r="B165" s="28" t="s">
        <v>83</v>
      </c>
      <c r="C165" s="15">
        <v>43849</v>
      </c>
      <c r="D165" s="15" t="s">
        <v>32</v>
      </c>
      <c r="E165" s="69">
        <f t="shared" si="35"/>
        <v>8.9999999999999982</v>
      </c>
      <c r="F165" s="29">
        <v>102</v>
      </c>
      <c r="G165" s="29">
        <v>72</v>
      </c>
      <c r="H165" s="9">
        <f t="shared" si="33"/>
        <v>93</v>
      </c>
      <c r="I165" s="9">
        <f t="shared" si="34"/>
        <v>-21</v>
      </c>
      <c r="J165" s="47">
        <f t="shared" si="30"/>
        <v>9.0999999999999979</v>
      </c>
    </row>
    <row r="166" spans="2:10" outlineLevel="1" x14ac:dyDescent="0.3">
      <c r="B166" s="28" t="s">
        <v>43</v>
      </c>
      <c r="C166" s="15">
        <v>43849</v>
      </c>
      <c r="D166" s="15" t="s">
        <v>32</v>
      </c>
      <c r="E166" s="69">
        <f t="shared" si="35"/>
        <v>11.199999999999998</v>
      </c>
      <c r="F166" s="29">
        <v>98</v>
      </c>
      <c r="G166" s="29">
        <v>72</v>
      </c>
      <c r="H166" s="9">
        <f t="shared" si="33"/>
        <v>87</v>
      </c>
      <c r="I166" s="9">
        <f t="shared" si="34"/>
        <v>-15</v>
      </c>
      <c r="J166" s="47">
        <f t="shared" si="30"/>
        <v>11.299999999999997</v>
      </c>
    </row>
    <row r="167" spans="2:10" outlineLevel="1" x14ac:dyDescent="0.3">
      <c r="B167" s="28" t="s">
        <v>96</v>
      </c>
      <c r="C167" s="15">
        <v>43849</v>
      </c>
      <c r="D167" s="15" t="s">
        <v>32</v>
      </c>
      <c r="E167" s="69">
        <f t="shared" si="35"/>
        <v>12.499999999999998</v>
      </c>
      <c r="F167" s="29">
        <v>107</v>
      </c>
      <c r="G167" s="29">
        <v>72</v>
      </c>
      <c r="H167" s="9">
        <f t="shared" si="33"/>
        <v>94</v>
      </c>
      <c r="I167" s="9">
        <f t="shared" si="34"/>
        <v>-22</v>
      </c>
      <c r="J167" s="47">
        <f t="shared" si="30"/>
        <v>12.599999999999998</v>
      </c>
    </row>
    <row r="168" spans="2:10" outlineLevel="1" x14ac:dyDescent="0.3">
      <c r="B168" s="28" t="s">
        <v>70</v>
      </c>
      <c r="C168" s="8">
        <v>43849</v>
      </c>
      <c r="D168" s="15" t="s">
        <v>32</v>
      </c>
      <c r="E168" s="44">
        <f t="shared" si="35"/>
        <v>10.7</v>
      </c>
      <c r="F168" s="29">
        <v>101</v>
      </c>
      <c r="G168" s="29">
        <v>72</v>
      </c>
      <c r="H168" s="9">
        <f t="shared" si="33"/>
        <v>90</v>
      </c>
      <c r="I168" s="9">
        <f t="shared" si="34"/>
        <v>-18</v>
      </c>
      <c r="J168" s="47">
        <f t="shared" si="30"/>
        <v>10.799999999999999</v>
      </c>
    </row>
    <row r="169" spans="2:10" outlineLevel="1" x14ac:dyDescent="0.3">
      <c r="B169" s="28" t="s">
        <v>12</v>
      </c>
      <c r="C169" s="8">
        <v>43849</v>
      </c>
      <c r="D169" s="15" t="s">
        <v>32</v>
      </c>
      <c r="E169" s="44">
        <f t="shared" si="35"/>
        <v>8.2999999999999989</v>
      </c>
      <c r="F169" s="29">
        <v>91</v>
      </c>
      <c r="G169" s="29">
        <v>72</v>
      </c>
      <c r="H169" s="9">
        <f t="shared" si="33"/>
        <v>83</v>
      </c>
      <c r="I169" s="9">
        <f t="shared" si="34"/>
        <v>-11</v>
      </c>
      <c r="J169" s="47">
        <f t="shared" si="30"/>
        <v>8.3999999999999986</v>
      </c>
    </row>
    <row r="170" spans="2:10" outlineLevel="1" x14ac:dyDescent="0.3">
      <c r="B170" s="28" t="s">
        <v>86</v>
      </c>
      <c r="C170" s="8">
        <v>43849</v>
      </c>
      <c r="D170" s="15" t="s">
        <v>32</v>
      </c>
      <c r="E170" s="44">
        <f>J155</f>
        <v>3.4000000000000004</v>
      </c>
      <c r="F170" s="29">
        <v>79</v>
      </c>
      <c r="G170" s="29">
        <v>72</v>
      </c>
      <c r="H170" s="9">
        <f t="shared" si="33"/>
        <v>76</v>
      </c>
      <c r="I170" s="9">
        <f t="shared" si="34"/>
        <v>-4</v>
      </c>
      <c r="J170" s="47">
        <f t="shared" si="30"/>
        <v>3.5000000000000004</v>
      </c>
    </row>
    <row r="171" spans="2:10" outlineLevel="1" x14ac:dyDescent="0.3">
      <c r="B171" s="28" t="s">
        <v>101</v>
      </c>
      <c r="C171" s="8">
        <v>43849</v>
      </c>
      <c r="D171" s="15" t="s">
        <v>32</v>
      </c>
      <c r="E171" s="69">
        <f>J156</f>
        <v>5.0999999999999996</v>
      </c>
      <c r="F171" s="29">
        <v>87</v>
      </c>
      <c r="G171" s="29">
        <v>72</v>
      </c>
      <c r="H171" s="9">
        <f t="shared" si="33"/>
        <v>82</v>
      </c>
      <c r="I171" s="9">
        <f t="shared" si="34"/>
        <v>-10</v>
      </c>
      <c r="J171" s="47">
        <f t="shared" si="30"/>
        <v>5.1999999999999993</v>
      </c>
    </row>
    <row r="172" spans="2:10" outlineLevel="1" x14ac:dyDescent="0.3">
      <c r="B172" s="28" t="s">
        <v>41</v>
      </c>
      <c r="C172" s="8">
        <v>43849</v>
      </c>
      <c r="D172" s="15" t="s">
        <v>32</v>
      </c>
      <c r="E172" s="69">
        <f>J130</f>
        <v>2.2999999999999998</v>
      </c>
      <c r="F172" s="29">
        <v>73</v>
      </c>
      <c r="G172" s="29">
        <v>72</v>
      </c>
      <c r="H172" s="9">
        <f t="shared" si="33"/>
        <v>71</v>
      </c>
      <c r="I172" s="9">
        <f t="shared" si="34"/>
        <v>1</v>
      </c>
      <c r="J172" s="47">
        <f t="shared" si="30"/>
        <v>2.0999999999999996</v>
      </c>
    </row>
    <row r="173" spans="2:10" outlineLevel="1" x14ac:dyDescent="0.3">
      <c r="B173" s="28" t="s">
        <v>93</v>
      </c>
      <c r="C173" s="8">
        <v>43849</v>
      </c>
      <c r="D173" s="15" t="s">
        <v>32</v>
      </c>
      <c r="E173" s="69">
        <f>J107</f>
        <v>5.4</v>
      </c>
      <c r="F173" s="29">
        <v>90</v>
      </c>
      <c r="G173" s="29">
        <v>72</v>
      </c>
      <c r="H173" s="9">
        <f t="shared" si="33"/>
        <v>85</v>
      </c>
      <c r="I173" s="9">
        <f t="shared" si="34"/>
        <v>-13</v>
      </c>
      <c r="J173" s="47">
        <f t="shared" si="30"/>
        <v>5.5</v>
      </c>
    </row>
    <row r="174" spans="2:10" outlineLevel="1" x14ac:dyDescent="0.3">
      <c r="B174" s="28" t="str">
        <f>B38</f>
        <v>Zago Gianluca</v>
      </c>
      <c r="C174" s="8">
        <v>43849</v>
      </c>
      <c r="D174" s="15" t="s">
        <v>32</v>
      </c>
      <c r="E174" s="69">
        <f>ROUND(C38/2,1)</f>
        <v>5.2</v>
      </c>
      <c r="F174" s="29">
        <v>98</v>
      </c>
      <c r="G174" s="29">
        <v>72</v>
      </c>
      <c r="H174" s="9">
        <f t="shared" si="33"/>
        <v>93</v>
      </c>
      <c r="I174" s="9">
        <f t="shared" si="34"/>
        <v>-21</v>
      </c>
      <c r="J174" s="47">
        <f t="shared" si="30"/>
        <v>5.3</v>
      </c>
    </row>
    <row r="175" spans="2:10" outlineLevel="1" x14ac:dyDescent="0.3">
      <c r="B175" s="31" t="str">
        <f>B42</f>
        <v>Grňa Martin</v>
      </c>
      <c r="C175" s="32">
        <v>43849</v>
      </c>
      <c r="D175" s="33" t="s">
        <v>32</v>
      </c>
      <c r="E175" s="74">
        <f>ROUND(C42/2,1)</f>
        <v>2.1</v>
      </c>
      <c r="F175" s="35">
        <v>91</v>
      </c>
      <c r="G175" s="35">
        <v>72</v>
      </c>
      <c r="H175" s="34">
        <f t="shared" si="33"/>
        <v>89</v>
      </c>
      <c r="I175" s="34">
        <f t="shared" si="34"/>
        <v>-17</v>
      </c>
      <c r="J175" s="66">
        <f t="shared" si="30"/>
        <v>2.2000000000000002</v>
      </c>
    </row>
    <row r="176" spans="2:10" outlineLevel="1" x14ac:dyDescent="0.3">
      <c r="B176" s="37" t="s">
        <v>14</v>
      </c>
      <c r="C176" s="1">
        <v>43856</v>
      </c>
      <c r="D176" s="15" t="s">
        <v>104</v>
      </c>
      <c r="E176" s="75">
        <f>J157</f>
        <v>3.5</v>
      </c>
      <c r="F176" s="29">
        <v>75</v>
      </c>
      <c r="G176" s="29">
        <v>72</v>
      </c>
      <c r="H176" s="29">
        <f t="shared" si="33"/>
        <v>71</v>
      </c>
      <c r="I176" s="29">
        <f t="shared" si="34"/>
        <v>1</v>
      </c>
      <c r="J176" s="67">
        <f t="shared" si="30"/>
        <v>3.3</v>
      </c>
    </row>
    <row r="177" spans="2:12" outlineLevel="1" x14ac:dyDescent="0.3">
      <c r="B177" s="28" t="s">
        <v>15</v>
      </c>
      <c r="C177" s="1">
        <v>43856</v>
      </c>
      <c r="D177" s="15" t="s">
        <v>104</v>
      </c>
      <c r="E177" s="75">
        <f t="shared" ref="E177:E184" si="36">J158</f>
        <v>0.8</v>
      </c>
      <c r="F177" s="29">
        <v>73</v>
      </c>
      <c r="G177" s="29">
        <v>72</v>
      </c>
      <c r="H177" s="29">
        <f t="shared" si="33"/>
        <v>72</v>
      </c>
      <c r="I177" s="29">
        <f t="shared" si="34"/>
        <v>0</v>
      </c>
      <c r="J177" s="67">
        <f t="shared" si="30"/>
        <v>0.8</v>
      </c>
      <c r="L177" s="15"/>
    </row>
    <row r="178" spans="2:12" outlineLevel="1" x14ac:dyDescent="0.3">
      <c r="B178" s="28" t="s">
        <v>35</v>
      </c>
      <c r="C178" s="1">
        <v>43856</v>
      </c>
      <c r="D178" s="15" t="s">
        <v>104</v>
      </c>
      <c r="E178" s="75">
        <f t="shared" si="36"/>
        <v>1.0999999999999999</v>
      </c>
      <c r="F178" s="29">
        <v>70</v>
      </c>
      <c r="G178" s="29">
        <v>72</v>
      </c>
      <c r="H178" s="29">
        <f t="shared" si="33"/>
        <v>69</v>
      </c>
      <c r="I178" s="29">
        <f t="shared" si="34"/>
        <v>3</v>
      </c>
      <c r="J178" s="67">
        <f t="shared" si="30"/>
        <v>0.49999999999999978</v>
      </c>
      <c r="L178" s="29"/>
    </row>
    <row r="179" spans="2:12" outlineLevel="1" x14ac:dyDescent="0.3">
      <c r="B179" s="28" t="s">
        <v>36</v>
      </c>
      <c r="C179" s="1">
        <v>43856</v>
      </c>
      <c r="D179" s="15" t="s">
        <v>104</v>
      </c>
      <c r="E179" s="75">
        <f t="shared" si="36"/>
        <v>1.4000000000000001</v>
      </c>
      <c r="F179" s="29">
        <v>71</v>
      </c>
      <c r="G179" s="29">
        <v>72</v>
      </c>
      <c r="H179" s="29">
        <f t="shared" si="33"/>
        <v>70</v>
      </c>
      <c r="I179" s="29">
        <f t="shared" si="34"/>
        <v>2</v>
      </c>
      <c r="J179" s="67">
        <f t="shared" si="30"/>
        <v>1</v>
      </c>
    </row>
    <row r="180" spans="2:12" outlineLevel="1" x14ac:dyDescent="0.3">
      <c r="B180" s="28" t="s">
        <v>37</v>
      </c>
      <c r="C180" s="1">
        <v>43856</v>
      </c>
      <c r="D180" s="15" t="s">
        <v>104</v>
      </c>
      <c r="E180" s="75">
        <f t="shared" si="36"/>
        <v>5.6999999999999993</v>
      </c>
      <c r="F180" s="29">
        <v>73</v>
      </c>
      <c r="G180" s="29">
        <v>72</v>
      </c>
      <c r="H180" s="29">
        <f t="shared" si="33"/>
        <v>67</v>
      </c>
      <c r="I180" s="29">
        <f t="shared" si="34"/>
        <v>5</v>
      </c>
      <c r="J180" s="67">
        <f t="shared" si="30"/>
        <v>4.6999999999999993</v>
      </c>
    </row>
    <row r="181" spans="2:12" outlineLevel="1" x14ac:dyDescent="0.3">
      <c r="B181" s="28" t="s">
        <v>8</v>
      </c>
      <c r="C181" s="1">
        <v>43856</v>
      </c>
      <c r="D181" s="15" t="s">
        <v>104</v>
      </c>
      <c r="E181" s="75">
        <f t="shared" si="36"/>
        <v>2.5999999999999996</v>
      </c>
      <c r="F181" s="29">
        <v>75</v>
      </c>
      <c r="G181" s="29">
        <v>72</v>
      </c>
      <c r="H181" s="29">
        <f t="shared" si="33"/>
        <v>72</v>
      </c>
      <c r="I181" s="29">
        <f t="shared" si="34"/>
        <v>0</v>
      </c>
      <c r="J181" s="67">
        <f t="shared" si="30"/>
        <v>2.5999999999999996</v>
      </c>
    </row>
    <row r="182" spans="2:12" outlineLevel="1" x14ac:dyDescent="0.3">
      <c r="B182" s="28" t="s">
        <v>87</v>
      </c>
      <c r="C182" s="1">
        <v>43856</v>
      </c>
      <c r="D182" s="15" t="s">
        <v>104</v>
      </c>
      <c r="E182" s="75">
        <f t="shared" si="36"/>
        <v>6.0999999999999979</v>
      </c>
      <c r="F182" s="29">
        <v>80</v>
      </c>
      <c r="G182" s="29">
        <v>72</v>
      </c>
      <c r="H182" s="29">
        <f t="shared" si="33"/>
        <v>74</v>
      </c>
      <c r="I182" s="29">
        <f t="shared" si="34"/>
        <v>-2</v>
      </c>
      <c r="J182" s="67">
        <f t="shared" si="30"/>
        <v>6.0999999999999979</v>
      </c>
    </row>
    <row r="183" spans="2:12" outlineLevel="1" x14ac:dyDescent="0.3">
      <c r="B183" s="28" t="s">
        <v>60</v>
      </c>
      <c r="C183" s="1">
        <v>43856</v>
      </c>
      <c r="D183" s="15" t="s">
        <v>104</v>
      </c>
      <c r="E183" s="75">
        <f t="shared" si="36"/>
        <v>6.6999999999999975</v>
      </c>
      <c r="F183" s="29">
        <v>80</v>
      </c>
      <c r="G183" s="29">
        <v>72</v>
      </c>
      <c r="H183" s="29">
        <f t="shared" si="33"/>
        <v>73</v>
      </c>
      <c r="I183" s="29">
        <f t="shared" si="34"/>
        <v>-1</v>
      </c>
      <c r="J183" s="67">
        <f t="shared" si="30"/>
        <v>6.6999999999999975</v>
      </c>
    </row>
    <row r="184" spans="2:12" outlineLevel="1" x14ac:dyDescent="0.3">
      <c r="B184" s="28" t="s">
        <v>83</v>
      </c>
      <c r="C184" s="1">
        <v>43856</v>
      </c>
      <c r="D184" s="15" t="s">
        <v>104</v>
      </c>
      <c r="E184" s="75">
        <f t="shared" si="36"/>
        <v>9.0999999999999979</v>
      </c>
      <c r="F184" s="29">
        <v>81</v>
      </c>
      <c r="G184" s="29">
        <v>72</v>
      </c>
      <c r="H184" s="29">
        <f t="shared" si="33"/>
        <v>72</v>
      </c>
      <c r="I184" s="29">
        <f t="shared" si="34"/>
        <v>0</v>
      </c>
      <c r="J184" s="67">
        <f t="shared" si="30"/>
        <v>9.0999999999999979</v>
      </c>
    </row>
    <row r="185" spans="2:12" outlineLevel="1" x14ac:dyDescent="0.3">
      <c r="B185" s="28" t="s">
        <v>96</v>
      </c>
      <c r="C185" s="1">
        <v>43856</v>
      </c>
      <c r="D185" s="15" t="s">
        <v>104</v>
      </c>
      <c r="E185" s="75">
        <f>J167</f>
        <v>12.599999999999998</v>
      </c>
      <c r="F185" s="29">
        <v>93</v>
      </c>
      <c r="G185" s="29">
        <v>72</v>
      </c>
      <c r="H185" s="29">
        <f t="shared" si="33"/>
        <v>80</v>
      </c>
      <c r="I185" s="29">
        <f t="shared" si="34"/>
        <v>-8</v>
      </c>
      <c r="J185" s="67">
        <f t="shared" si="30"/>
        <v>12.699999999999998</v>
      </c>
    </row>
    <row r="186" spans="2:12" outlineLevel="1" x14ac:dyDescent="0.3">
      <c r="B186" s="28" t="s">
        <v>12</v>
      </c>
      <c r="C186" s="1">
        <v>43856</v>
      </c>
      <c r="D186" s="15" t="s">
        <v>104</v>
      </c>
      <c r="E186" s="75">
        <f>J169</f>
        <v>8.3999999999999986</v>
      </c>
      <c r="F186" s="29">
        <v>85</v>
      </c>
      <c r="G186" s="29">
        <v>72</v>
      </c>
      <c r="H186" s="29">
        <f t="shared" si="33"/>
        <v>77</v>
      </c>
      <c r="I186" s="29">
        <f t="shared" si="34"/>
        <v>-5</v>
      </c>
      <c r="J186" s="67">
        <f t="shared" si="30"/>
        <v>8.4999999999999982</v>
      </c>
    </row>
    <row r="187" spans="2:12" outlineLevel="1" x14ac:dyDescent="0.3">
      <c r="B187" s="28" t="s">
        <v>86</v>
      </c>
      <c r="C187" s="1">
        <v>43856</v>
      </c>
      <c r="D187" s="15" t="s">
        <v>104</v>
      </c>
      <c r="E187" s="75">
        <f>J170</f>
        <v>3.5000000000000004</v>
      </c>
      <c r="F187" s="29">
        <v>72</v>
      </c>
      <c r="G187" s="29">
        <v>72</v>
      </c>
      <c r="H187" s="29">
        <f t="shared" si="33"/>
        <v>68</v>
      </c>
      <c r="I187" s="29">
        <f t="shared" si="34"/>
        <v>4</v>
      </c>
      <c r="J187" s="67">
        <f t="shared" si="30"/>
        <v>2.7</v>
      </c>
    </row>
    <row r="188" spans="2:12" outlineLevel="1" x14ac:dyDescent="0.3">
      <c r="B188" s="28" t="s">
        <v>101</v>
      </c>
      <c r="C188" s="1">
        <v>43856</v>
      </c>
      <c r="D188" s="15" t="s">
        <v>104</v>
      </c>
      <c r="E188" s="75">
        <f>J171</f>
        <v>5.1999999999999993</v>
      </c>
      <c r="F188" s="29">
        <v>81</v>
      </c>
      <c r="G188" s="29">
        <v>72</v>
      </c>
      <c r="H188" s="29">
        <f t="shared" si="33"/>
        <v>76</v>
      </c>
      <c r="I188" s="29">
        <f t="shared" si="34"/>
        <v>-4</v>
      </c>
      <c r="J188" s="67">
        <f t="shared" si="30"/>
        <v>5.2999999999999989</v>
      </c>
    </row>
    <row r="189" spans="2:12" outlineLevel="1" x14ac:dyDescent="0.3">
      <c r="B189" s="28" t="s">
        <v>93</v>
      </c>
      <c r="C189" s="1">
        <v>43856</v>
      </c>
      <c r="D189" s="15" t="s">
        <v>104</v>
      </c>
      <c r="E189" s="75">
        <f>J173</f>
        <v>5.5</v>
      </c>
      <c r="F189" s="29">
        <v>79</v>
      </c>
      <c r="G189" s="29">
        <v>72</v>
      </c>
      <c r="H189" s="29">
        <f t="shared" si="33"/>
        <v>73</v>
      </c>
      <c r="I189" s="29">
        <f t="shared" si="34"/>
        <v>-1</v>
      </c>
      <c r="J189" s="67">
        <f t="shared" si="30"/>
        <v>5.5</v>
      </c>
    </row>
    <row r="190" spans="2:12" outlineLevel="1" x14ac:dyDescent="0.3">
      <c r="B190" s="28" t="s">
        <v>30</v>
      </c>
      <c r="C190" s="32">
        <v>43856</v>
      </c>
      <c r="D190" s="33" t="s">
        <v>104</v>
      </c>
      <c r="E190" s="71">
        <f>J154</f>
        <v>7.0999999999999979</v>
      </c>
      <c r="F190" s="35">
        <v>75</v>
      </c>
      <c r="G190" s="35">
        <v>72</v>
      </c>
      <c r="H190" s="35">
        <f t="shared" si="33"/>
        <v>68</v>
      </c>
      <c r="I190" s="35">
        <f t="shared" si="34"/>
        <v>4</v>
      </c>
      <c r="J190" s="68">
        <f t="shared" si="30"/>
        <v>6.299999999999998</v>
      </c>
    </row>
    <row r="191" spans="2:12" outlineLevel="1" x14ac:dyDescent="0.3">
      <c r="B191" s="37" t="s">
        <v>14</v>
      </c>
      <c r="C191" s="1">
        <v>43863</v>
      </c>
      <c r="D191" s="15" t="s">
        <v>21</v>
      </c>
      <c r="E191" s="75">
        <f>J176</f>
        <v>3.3</v>
      </c>
      <c r="F191" s="29">
        <v>79</v>
      </c>
      <c r="G191" s="29">
        <v>72</v>
      </c>
      <c r="H191" s="29">
        <f t="shared" si="33"/>
        <v>76</v>
      </c>
      <c r="I191" s="29">
        <f t="shared" si="34"/>
        <v>-4</v>
      </c>
      <c r="J191" s="67">
        <f t="shared" si="30"/>
        <v>3.4</v>
      </c>
    </row>
    <row r="192" spans="2:12" outlineLevel="1" x14ac:dyDescent="0.3">
      <c r="B192" s="28" t="s">
        <v>15</v>
      </c>
      <c r="C192" s="1">
        <v>43863</v>
      </c>
      <c r="D192" s="15" t="s">
        <v>21</v>
      </c>
      <c r="E192" s="75">
        <f>J177</f>
        <v>0.8</v>
      </c>
      <c r="F192" s="29">
        <v>75</v>
      </c>
      <c r="G192" s="29">
        <v>72</v>
      </c>
      <c r="H192" s="29">
        <f t="shared" si="33"/>
        <v>74</v>
      </c>
      <c r="I192" s="29">
        <f t="shared" si="34"/>
        <v>-2</v>
      </c>
      <c r="J192" s="67">
        <f t="shared" si="30"/>
        <v>0.8</v>
      </c>
    </row>
    <row r="193" spans="2:10" outlineLevel="1" x14ac:dyDescent="0.3">
      <c r="B193" s="28" t="s">
        <v>35</v>
      </c>
      <c r="C193" s="1">
        <v>43863</v>
      </c>
      <c r="D193" s="15" t="s">
        <v>21</v>
      </c>
      <c r="E193" s="75">
        <f t="shared" ref="E193:E200" si="37">J178</f>
        <v>0.49999999999999978</v>
      </c>
      <c r="F193" s="29">
        <v>80</v>
      </c>
      <c r="G193" s="29">
        <v>72</v>
      </c>
      <c r="H193" s="29">
        <f t="shared" si="33"/>
        <v>79</v>
      </c>
      <c r="I193" s="29">
        <f t="shared" si="34"/>
        <v>-7</v>
      </c>
      <c r="J193" s="67">
        <f t="shared" si="30"/>
        <v>0.59999999999999976</v>
      </c>
    </row>
    <row r="194" spans="2:10" outlineLevel="1" x14ac:dyDescent="0.3">
      <c r="B194" s="28" t="s">
        <v>36</v>
      </c>
      <c r="C194" s="1">
        <v>43863</v>
      </c>
      <c r="D194" s="15" t="s">
        <v>21</v>
      </c>
      <c r="E194" s="75">
        <f t="shared" si="37"/>
        <v>1</v>
      </c>
      <c r="F194" s="29">
        <v>72</v>
      </c>
      <c r="G194" s="29">
        <v>72</v>
      </c>
      <c r="H194" s="29">
        <f t="shared" si="33"/>
        <v>71</v>
      </c>
      <c r="I194" s="29">
        <f t="shared" si="34"/>
        <v>1</v>
      </c>
      <c r="J194" s="67">
        <f t="shared" si="30"/>
        <v>0.8</v>
      </c>
    </row>
    <row r="195" spans="2:10" outlineLevel="1" x14ac:dyDescent="0.3">
      <c r="B195" s="28" t="s">
        <v>37</v>
      </c>
      <c r="C195" s="1">
        <v>43863</v>
      </c>
      <c r="D195" s="15" t="s">
        <v>21</v>
      </c>
      <c r="E195" s="75">
        <f t="shared" si="37"/>
        <v>4.6999999999999993</v>
      </c>
      <c r="F195" s="29">
        <v>77</v>
      </c>
      <c r="G195" s="29">
        <v>72</v>
      </c>
      <c r="H195" s="29">
        <f t="shared" si="33"/>
        <v>72</v>
      </c>
      <c r="I195" s="29">
        <f t="shared" si="34"/>
        <v>0</v>
      </c>
      <c r="J195" s="67">
        <f t="shared" si="30"/>
        <v>4.6999999999999993</v>
      </c>
    </row>
    <row r="196" spans="2:10" outlineLevel="1" x14ac:dyDescent="0.3">
      <c r="B196" s="28" t="s">
        <v>8</v>
      </c>
      <c r="C196" s="1">
        <v>43863</v>
      </c>
      <c r="D196" s="15" t="s">
        <v>21</v>
      </c>
      <c r="E196" s="75">
        <f t="shared" si="37"/>
        <v>2.5999999999999996</v>
      </c>
      <c r="F196" s="29">
        <v>79</v>
      </c>
      <c r="G196" s="29">
        <v>72</v>
      </c>
      <c r="H196" s="29">
        <f t="shared" si="33"/>
        <v>76</v>
      </c>
      <c r="I196" s="29">
        <f t="shared" si="34"/>
        <v>-4</v>
      </c>
      <c r="J196" s="67">
        <f t="shared" si="30"/>
        <v>2.6999999999999997</v>
      </c>
    </row>
    <row r="197" spans="2:10" outlineLevel="1" x14ac:dyDescent="0.3">
      <c r="B197" s="28" t="s">
        <v>87</v>
      </c>
      <c r="C197" s="1">
        <v>43863</v>
      </c>
      <c r="D197" s="15" t="s">
        <v>21</v>
      </c>
      <c r="E197" s="75">
        <f t="shared" si="37"/>
        <v>6.0999999999999979</v>
      </c>
      <c r="F197" s="29">
        <v>87</v>
      </c>
      <c r="G197" s="29">
        <v>72</v>
      </c>
      <c r="H197" s="29">
        <f t="shared" si="33"/>
        <v>81</v>
      </c>
      <c r="I197" s="29">
        <f t="shared" si="34"/>
        <v>-9</v>
      </c>
      <c r="J197" s="67">
        <f t="shared" si="30"/>
        <v>6.1999999999999975</v>
      </c>
    </row>
    <row r="198" spans="2:10" outlineLevel="1" x14ac:dyDescent="0.3">
      <c r="B198" s="28" t="s">
        <v>60</v>
      </c>
      <c r="C198" s="1">
        <v>43863</v>
      </c>
      <c r="D198" s="15" t="s">
        <v>21</v>
      </c>
      <c r="E198" s="75">
        <f t="shared" si="37"/>
        <v>6.6999999999999975</v>
      </c>
      <c r="F198" s="29">
        <v>94</v>
      </c>
      <c r="G198" s="29">
        <v>72</v>
      </c>
      <c r="H198" s="29">
        <f t="shared" si="33"/>
        <v>87</v>
      </c>
      <c r="I198" s="29">
        <f t="shared" si="34"/>
        <v>-15</v>
      </c>
      <c r="J198" s="67">
        <f t="shared" si="30"/>
        <v>6.7999999999999972</v>
      </c>
    </row>
    <row r="199" spans="2:10" outlineLevel="1" x14ac:dyDescent="0.3">
      <c r="B199" s="28" t="s">
        <v>83</v>
      </c>
      <c r="C199" s="1">
        <v>43863</v>
      </c>
      <c r="D199" s="15" t="s">
        <v>21</v>
      </c>
      <c r="E199" s="75">
        <f t="shared" si="37"/>
        <v>9.0999999999999979</v>
      </c>
      <c r="F199" s="29">
        <v>84</v>
      </c>
      <c r="G199" s="29">
        <v>72</v>
      </c>
      <c r="H199" s="29">
        <f t="shared" si="33"/>
        <v>75</v>
      </c>
      <c r="I199" s="29">
        <f t="shared" si="34"/>
        <v>-3</v>
      </c>
      <c r="J199" s="67">
        <f t="shared" si="30"/>
        <v>9.0999999999999979</v>
      </c>
    </row>
    <row r="200" spans="2:10" outlineLevel="1" x14ac:dyDescent="0.3">
      <c r="B200" s="28" t="s">
        <v>96</v>
      </c>
      <c r="C200" s="1">
        <v>43863</v>
      </c>
      <c r="D200" s="15" t="s">
        <v>21</v>
      </c>
      <c r="E200" s="75">
        <f t="shared" si="37"/>
        <v>12.699999999999998</v>
      </c>
      <c r="F200" s="29">
        <v>96</v>
      </c>
      <c r="G200" s="29">
        <v>72</v>
      </c>
      <c r="H200" s="29">
        <f t="shared" si="33"/>
        <v>83</v>
      </c>
      <c r="I200" s="29">
        <f t="shared" si="34"/>
        <v>-11</v>
      </c>
      <c r="J200" s="67">
        <f t="shared" si="30"/>
        <v>12.799999999999997</v>
      </c>
    </row>
    <row r="201" spans="2:10" outlineLevel="1" x14ac:dyDescent="0.3">
      <c r="B201" s="28" t="s">
        <v>86</v>
      </c>
      <c r="C201" s="1">
        <v>43863</v>
      </c>
      <c r="D201" s="15" t="s">
        <v>21</v>
      </c>
      <c r="E201" s="75">
        <f>J187</f>
        <v>2.7</v>
      </c>
      <c r="F201" s="29">
        <v>75</v>
      </c>
      <c r="G201" s="29">
        <v>72</v>
      </c>
      <c r="H201" s="29">
        <f t="shared" si="33"/>
        <v>72</v>
      </c>
      <c r="I201" s="29">
        <f t="shared" si="34"/>
        <v>0</v>
      </c>
      <c r="J201" s="67">
        <f t="shared" si="30"/>
        <v>2.7</v>
      </c>
    </row>
    <row r="202" spans="2:10" outlineLevel="1" x14ac:dyDescent="0.3">
      <c r="B202" s="28" t="str">
        <f>B29</f>
        <v>Bareš Jakub</v>
      </c>
      <c r="C202" s="1">
        <v>43863</v>
      </c>
      <c r="D202" s="15" t="s">
        <v>21</v>
      </c>
      <c r="E202" s="75">
        <f>J106</f>
        <v>18</v>
      </c>
      <c r="F202" s="29">
        <v>113</v>
      </c>
      <c r="G202" s="29">
        <v>72</v>
      </c>
      <c r="H202" s="29">
        <f t="shared" si="33"/>
        <v>95</v>
      </c>
      <c r="I202" s="29">
        <f t="shared" si="34"/>
        <v>-23</v>
      </c>
      <c r="J202" s="67">
        <v>18</v>
      </c>
    </row>
    <row r="203" spans="2:10" outlineLevel="1" x14ac:dyDescent="0.3">
      <c r="B203" s="28" t="str">
        <f>B13</f>
        <v>Fila Albert</v>
      </c>
      <c r="C203" s="1">
        <v>43863</v>
      </c>
      <c r="D203" s="15" t="s">
        <v>21</v>
      </c>
      <c r="E203" s="75">
        <f>J172</f>
        <v>2.0999999999999996</v>
      </c>
      <c r="F203" s="29">
        <v>69</v>
      </c>
      <c r="G203" s="29">
        <v>72</v>
      </c>
      <c r="H203" s="29">
        <f t="shared" si="33"/>
        <v>67</v>
      </c>
      <c r="I203" s="29">
        <f t="shared" si="34"/>
        <v>5</v>
      </c>
      <c r="J203" s="67">
        <f t="shared" si="30"/>
        <v>1.0999999999999996</v>
      </c>
    </row>
    <row r="204" spans="2:10" outlineLevel="1" x14ac:dyDescent="0.3">
      <c r="B204" s="37" t="s">
        <v>14</v>
      </c>
      <c r="C204" s="42">
        <v>43870</v>
      </c>
      <c r="D204" s="38" t="s">
        <v>81</v>
      </c>
      <c r="E204" s="70">
        <f>J191</f>
        <v>3.4</v>
      </c>
      <c r="F204" s="38">
        <v>81</v>
      </c>
      <c r="G204" s="38">
        <v>72</v>
      </c>
      <c r="H204" s="38">
        <f t="shared" si="33"/>
        <v>78</v>
      </c>
      <c r="I204" s="38">
        <f t="shared" si="34"/>
        <v>-6</v>
      </c>
      <c r="J204" s="65">
        <f t="shared" ref="J204:J280" si="38">IF(I204&gt;0, E204-I204*0.2, IF(I204&lt;-3, E204+0.1, E204))</f>
        <v>3.5</v>
      </c>
    </row>
    <row r="205" spans="2:10" outlineLevel="1" x14ac:dyDescent="0.3">
      <c r="B205" s="28" t="s">
        <v>15</v>
      </c>
      <c r="C205" s="8">
        <v>43870</v>
      </c>
      <c r="D205" s="9" t="s">
        <v>81</v>
      </c>
      <c r="E205" s="44">
        <f>J192</f>
        <v>0.8</v>
      </c>
      <c r="F205" s="29">
        <v>74</v>
      </c>
      <c r="G205" s="9">
        <v>72</v>
      </c>
      <c r="H205" s="9">
        <f t="shared" si="33"/>
        <v>73</v>
      </c>
      <c r="I205" s="9">
        <f t="shared" si="34"/>
        <v>-1</v>
      </c>
      <c r="J205" s="47">
        <f t="shared" si="38"/>
        <v>0.8</v>
      </c>
    </row>
    <row r="206" spans="2:10" outlineLevel="1" x14ac:dyDescent="0.3">
      <c r="B206" s="28" t="s">
        <v>35</v>
      </c>
      <c r="C206" s="8">
        <v>43870</v>
      </c>
      <c r="D206" s="9" t="s">
        <v>81</v>
      </c>
      <c r="E206" s="44">
        <f t="shared" ref="E206:E209" si="39">J193</f>
        <v>0.59999999999999976</v>
      </c>
      <c r="F206" s="29">
        <v>74</v>
      </c>
      <c r="G206" s="9">
        <v>72</v>
      </c>
      <c r="H206" s="9">
        <f t="shared" si="33"/>
        <v>73</v>
      </c>
      <c r="I206" s="9">
        <f t="shared" si="34"/>
        <v>-1</v>
      </c>
      <c r="J206" s="47">
        <f t="shared" si="38"/>
        <v>0.59999999999999976</v>
      </c>
    </row>
    <row r="207" spans="2:10" outlineLevel="1" x14ac:dyDescent="0.3">
      <c r="B207" s="28" t="s">
        <v>36</v>
      </c>
      <c r="C207" s="8">
        <v>43870</v>
      </c>
      <c r="D207" s="9" t="s">
        <v>81</v>
      </c>
      <c r="E207" s="44">
        <f t="shared" si="39"/>
        <v>0.8</v>
      </c>
      <c r="F207" s="29">
        <v>74</v>
      </c>
      <c r="G207" s="9">
        <v>72</v>
      </c>
      <c r="H207" s="9">
        <f t="shared" si="33"/>
        <v>73</v>
      </c>
      <c r="I207" s="9">
        <f t="shared" si="34"/>
        <v>-1</v>
      </c>
      <c r="J207" s="47">
        <f t="shared" si="38"/>
        <v>0.8</v>
      </c>
    </row>
    <row r="208" spans="2:10" outlineLevel="1" x14ac:dyDescent="0.3">
      <c r="B208" s="28" t="s">
        <v>37</v>
      </c>
      <c r="C208" s="8">
        <v>43870</v>
      </c>
      <c r="D208" s="9" t="s">
        <v>81</v>
      </c>
      <c r="E208" s="44">
        <f t="shared" si="39"/>
        <v>4.6999999999999993</v>
      </c>
      <c r="F208" s="29">
        <v>85</v>
      </c>
      <c r="G208" s="9">
        <v>72</v>
      </c>
      <c r="H208" s="9">
        <f t="shared" si="33"/>
        <v>80</v>
      </c>
      <c r="I208" s="9">
        <f t="shared" si="34"/>
        <v>-8</v>
      </c>
      <c r="J208" s="47">
        <f t="shared" si="38"/>
        <v>4.7999999999999989</v>
      </c>
    </row>
    <row r="209" spans="2:10" outlineLevel="1" x14ac:dyDescent="0.3">
      <c r="B209" s="28" t="s">
        <v>8</v>
      </c>
      <c r="C209" s="8">
        <v>43870</v>
      </c>
      <c r="D209" s="9" t="s">
        <v>81</v>
      </c>
      <c r="E209" s="44">
        <f t="shared" si="39"/>
        <v>2.6999999999999997</v>
      </c>
      <c r="F209" s="29">
        <v>72</v>
      </c>
      <c r="G209" s="9">
        <v>72</v>
      </c>
      <c r="H209" s="9">
        <f t="shared" si="33"/>
        <v>69</v>
      </c>
      <c r="I209" s="9">
        <f t="shared" si="34"/>
        <v>3</v>
      </c>
      <c r="J209" s="47">
        <f t="shared" si="38"/>
        <v>2.0999999999999996</v>
      </c>
    </row>
    <row r="210" spans="2:10" outlineLevel="1" x14ac:dyDescent="0.3">
      <c r="B210" s="28" t="s">
        <v>83</v>
      </c>
      <c r="C210" s="8">
        <v>43870</v>
      </c>
      <c r="D210" s="9" t="s">
        <v>81</v>
      </c>
      <c r="E210" s="44">
        <f>J199</f>
        <v>9.0999999999999979</v>
      </c>
      <c r="F210" s="29">
        <v>81</v>
      </c>
      <c r="G210" s="9">
        <v>72</v>
      </c>
      <c r="H210" s="9">
        <f t="shared" si="33"/>
        <v>72</v>
      </c>
      <c r="I210" s="9">
        <f t="shared" si="34"/>
        <v>0</v>
      </c>
      <c r="J210" s="47">
        <f t="shared" si="38"/>
        <v>9.0999999999999979</v>
      </c>
    </row>
    <row r="211" spans="2:10" outlineLevel="1" x14ac:dyDescent="0.3">
      <c r="B211" s="28" t="s">
        <v>96</v>
      </c>
      <c r="C211" s="8">
        <v>43870</v>
      </c>
      <c r="D211" s="9" t="s">
        <v>81</v>
      </c>
      <c r="E211" s="44">
        <f>J200</f>
        <v>12.799999999999997</v>
      </c>
      <c r="F211" s="29">
        <v>103</v>
      </c>
      <c r="G211" s="9">
        <v>72</v>
      </c>
      <c r="H211" s="9">
        <f t="shared" si="33"/>
        <v>90</v>
      </c>
      <c r="I211" s="9">
        <f t="shared" si="34"/>
        <v>-18</v>
      </c>
      <c r="J211" s="47">
        <f t="shared" si="38"/>
        <v>12.899999999999997</v>
      </c>
    </row>
    <row r="212" spans="2:10" outlineLevel="1" x14ac:dyDescent="0.3">
      <c r="B212" s="28" t="s">
        <v>91</v>
      </c>
      <c r="C212" s="8">
        <v>43870</v>
      </c>
      <c r="D212" s="9" t="s">
        <v>81</v>
      </c>
      <c r="E212" s="44">
        <f>J202</f>
        <v>18</v>
      </c>
      <c r="F212" s="29">
        <v>94</v>
      </c>
      <c r="G212" s="9">
        <v>72</v>
      </c>
      <c r="H212" s="9">
        <f t="shared" si="33"/>
        <v>76</v>
      </c>
      <c r="I212" s="9">
        <f t="shared" si="34"/>
        <v>-4</v>
      </c>
      <c r="J212" s="47">
        <f t="shared" si="38"/>
        <v>18.100000000000001</v>
      </c>
    </row>
    <row r="213" spans="2:10" outlineLevel="1" x14ac:dyDescent="0.3">
      <c r="B213" s="28" t="s">
        <v>41</v>
      </c>
      <c r="C213" s="8">
        <v>43870</v>
      </c>
      <c r="D213" s="9" t="s">
        <v>81</v>
      </c>
      <c r="E213" s="44">
        <f>J203</f>
        <v>1.0999999999999996</v>
      </c>
      <c r="F213" s="29">
        <v>70</v>
      </c>
      <c r="G213" s="9">
        <v>72</v>
      </c>
      <c r="H213" s="9">
        <f t="shared" si="33"/>
        <v>69</v>
      </c>
      <c r="I213" s="9">
        <f t="shared" si="34"/>
        <v>3</v>
      </c>
      <c r="J213" s="47">
        <f t="shared" si="38"/>
        <v>0.49999999999999956</v>
      </c>
    </row>
    <row r="214" spans="2:10" outlineLevel="1" x14ac:dyDescent="0.3">
      <c r="B214" s="28" t="s">
        <v>43</v>
      </c>
      <c r="C214" s="8">
        <v>43870</v>
      </c>
      <c r="D214" s="9" t="s">
        <v>81</v>
      </c>
      <c r="E214" s="69">
        <f>J166</f>
        <v>11.299999999999997</v>
      </c>
      <c r="F214" s="29">
        <v>89</v>
      </c>
      <c r="G214" s="9">
        <v>72</v>
      </c>
      <c r="H214" s="9">
        <f t="shared" si="33"/>
        <v>78</v>
      </c>
      <c r="I214" s="9">
        <f t="shared" si="34"/>
        <v>-6</v>
      </c>
      <c r="J214" s="47">
        <f t="shared" si="38"/>
        <v>11.399999999999997</v>
      </c>
    </row>
    <row r="215" spans="2:10" outlineLevel="1" x14ac:dyDescent="0.3">
      <c r="B215" s="28" t="s">
        <v>12</v>
      </c>
      <c r="C215" s="8">
        <v>43870</v>
      </c>
      <c r="D215" s="9" t="s">
        <v>81</v>
      </c>
      <c r="E215" s="69">
        <f>J186</f>
        <v>8.4999999999999982</v>
      </c>
      <c r="F215" s="29">
        <v>89</v>
      </c>
      <c r="G215" s="9">
        <v>72</v>
      </c>
      <c r="H215" s="9">
        <f t="shared" si="33"/>
        <v>80</v>
      </c>
      <c r="I215" s="9">
        <f t="shared" si="34"/>
        <v>-8</v>
      </c>
      <c r="J215" s="47">
        <f t="shared" si="38"/>
        <v>8.5999999999999979</v>
      </c>
    </row>
    <row r="216" spans="2:10" outlineLevel="1" x14ac:dyDescent="0.3">
      <c r="B216" s="37" t="s">
        <v>14</v>
      </c>
      <c r="C216" s="42">
        <v>43877</v>
      </c>
      <c r="D216" s="18" t="s">
        <v>33</v>
      </c>
      <c r="E216" s="70">
        <f>J204</f>
        <v>3.5</v>
      </c>
      <c r="F216" s="18">
        <v>81</v>
      </c>
      <c r="G216" s="38">
        <v>72</v>
      </c>
      <c r="H216" s="38">
        <f t="shared" si="33"/>
        <v>77</v>
      </c>
      <c r="I216" s="38">
        <f t="shared" si="34"/>
        <v>-5</v>
      </c>
      <c r="J216" s="65">
        <f t="shared" si="38"/>
        <v>3.6</v>
      </c>
    </row>
    <row r="217" spans="2:10" outlineLevel="1" x14ac:dyDescent="0.3">
      <c r="B217" s="7" t="s">
        <v>15</v>
      </c>
      <c r="C217" s="8">
        <v>43877</v>
      </c>
      <c r="D217" s="29" t="s">
        <v>33</v>
      </c>
      <c r="E217" s="44">
        <f>J205</f>
        <v>0.8</v>
      </c>
      <c r="F217" s="29">
        <v>71</v>
      </c>
      <c r="G217" s="9">
        <v>72</v>
      </c>
      <c r="H217" s="9">
        <f t="shared" si="33"/>
        <v>70</v>
      </c>
      <c r="I217" s="9">
        <f t="shared" si="34"/>
        <v>2</v>
      </c>
      <c r="J217" s="47">
        <f t="shared" si="38"/>
        <v>0.4</v>
      </c>
    </row>
    <row r="218" spans="2:10" outlineLevel="1" x14ac:dyDescent="0.3">
      <c r="B218" s="7" t="s">
        <v>36</v>
      </c>
      <c r="C218" s="8">
        <v>43877</v>
      </c>
      <c r="D218" s="29" t="s">
        <v>33</v>
      </c>
      <c r="E218" s="44">
        <f t="shared" ref="E218:E223" si="40">J207</f>
        <v>0.8</v>
      </c>
      <c r="F218" s="29">
        <v>70</v>
      </c>
      <c r="G218" s="9">
        <v>72</v>
      </c>
      <c r="H218" s="9">
        <f t="shared" si="33"/>
        <v>69</v>
      </c>
      <c r="I218" s="9">
        <f t="shared" si="34"/>
        <v>3</v>
      </c>
      <c r="J218" s="47">
        <f t="shared" si="38"/>
        <v>0.19999999999999996</v>
      </c>
    </row>
    <row r="219" spans="2:10" outlineLevel="1" x14ac:dyDescent="0.3">
      <c r="B219" s="7" t="s">
        <v>37</v>
      </c>
      <c r="C219" s="8">
        <v>43877</v>
      </c>
      <c r="D219" s="29" t="s">
        <v>33</v>
      </c>
      <c r="E219" s="44">
        <f t="shared" si="40"/>
        <v>4.7999999999999989</v>
      </c>
      <c r="F219" s="29">
        <v>82</v>
      </c>
      <c r="G219" s="9">
        <v>72</v>
      </c>
      <c r="H219" s="9">
        <f t="shared" si="33"/>
        <v>77</v>
      </c>
      <c r="I219" s="9">
        <f t="shared" si="34"/>
        <v>-5</v>
      </c>
      <c r="J219" s="47">
        <f t="shared" si="38"/>
        <v>4.8999999999999986</v>
      </c>
    </row>
    <row r="220" spans="2:10" outlineLevel="1" x14ac:dyDescent="0.3">
      <c r="B220" s="7" t="s">
        <v>8</v>
      </c>
      <c r="C220" s="8">
        <v>43877</v>
      </c>
      <c r="D220" s="29" t="s">
        <v>33</v>
      </c>
      <c r="E220" s="44">
        <f t="shared" si="40"/>
        <v>2.0999999999999996</v>
      </c>
      <c r="F220" s="29">
        <v>83</v>
      </c>
      <c r="G220" s="9">
        <v>72</v>
      </c>
      <c r="H220" s="9">
        <f t="shared" si="33"/>
        <v>81</v>
      </c>
      <c r="I220" s="9">
        <f t="shared" si="34"/>
        <v>-9</v>
      </c>
      <c r="J220" s="47">
        <f t="shared" si="38"/>
        <v>2.1999999999999997</v>
      </c>
    </row>
    <row r="221" spans="2:10" outlineLevel="1" x14ac:dyDescent="0.3">
      <c r="B221" s="7" t="s">
        <v>83</v>
      </c>
      <c r="C221" s="8">
        <v>43877</v>
      </c>
      <c r="D221" s="29" t="s">
        <v>33</v>
      </c>
      <c r="E221" s="44">
        <f t="shared" si="40"/>
        <v>9.0999999999999979</v>
      </c>
      <c r="F221" s="29">
        <v>84</v>
      </c>
      <c r="G221" s="9">
        <v>72</v>
      </c>
      <c r="H221" s="9">
        <f t="shared" si="33"/>
        <v>75</v>
      </c>
      <c r="I221" s="9">
        <f t="shared" si="34"/>
        <v>-3</v>
      </c>
      <c r="J221" s="47">
        <f t="shared" si="38"/>
        <v>9.0999999999999979</v>
      </c>
    </row>
    <row r="222" spans="2:10" outlineLevel="1" x14ac:dyDescent="0.3">
      <c r="B222" s="7" t="s">
        <v>96</v>
      </c>
      <c r="C222" s="8">
        <v>43877</v>
      </c>
      <c r="D222" s="29" t="s">
        <v>33</v>
      </c>
      <c r="E222" s="44">
        <f t="shared" si="40"/>
        <v>12.899999999999997</v>
      </c>
      <c r="F222" s="29">
        <v>103</v>
      </c>
      <c r="G222" s="9">
        <v>72</v>
      </c>
      <c r="H222" s="9">
        <f t="shared" si="33"/>
        <v>90</v>
      </c>
      <c r="I222" s="9">
        <f t="shared" si="34"/>
        <v>-18</v>
      </c>
      <c r="J222" s="47">
        <f t="shared" si="38"/>
        <v>12.999999999999996</v>
      </c>
    </row>
    <row r="223" spans="2:10" outlineLevel="1" x14ac:dyDescent="0.3">
      <c r="B223" s="7" t="s">
        <v>91</v>
      </c>
      <c r="C223" s="8">
        <v>43877</v>
      </c>
      <c r="D223" s="29" t="s">
        <v>33</v>
      </c>
      <c r="E223" s="44">
        <f t="shared" si="40"/>
        <v>18.100000000000001</v>
      </c>
      <c r="F223" s="29">
        <v>105</v>
      </c>
      <c r="G223" s="9">
        <v>72</v>
      </c>
      <c r="H223" s="9">
        <f t="shared" si="33"/>
        <v>87</v>
      </c>
      <c r="I223" s="9">
        <f t="shared" si="34"/>
        <v>-15</v>
      </c>
      <c r="J223" s="47">
        <f t="shared" si="38"/>
        <v>18.200000000000003</v>
      </c>
    </row>
    <row r="224" spans="2:10" outlineLevel="1" x14ac:dyDescent="0.3">
      <c r="B224" s="7" t="s">
        <v>43</v>
      </c>
      <c r="C224" s="8">
        <v>43877</v>
      </c>
      <c r="D224" s="29" t="s">
        <v>33</v>
      </c>
      <c r="E224" s="44">
        <f>J214</f>
        <v>11.399999999999997</v>
      </c>
      <c r="F224" s="29">
        <v>92</v>
      </c>
      <c r="G224" s="9">
        <v>72</v>
      </c>
      <c r="H224" s="9">
        <f t="shared" si="33"/>
        <v>81</v>
      </c>
      <c r="I224" s="9">
        <f t="shared" si="34"/>
        <v>-9</v>
      </c>
      <c r="J224" s="47">
        <f t="shared" si="38"/>
        <v>11.499999999999996</v>
      </c>
    </row>
    <row r="225" spans="2:10" outlineLevel="1" x14ac:dyDescent="0.3">
      <c r="B225" s="7" t="s">
        <v>86</v>
      </c>
      <c r="C225" s="8">
        <v>43877</v>
      </c>
      <c r="D225" s="29" t="s">
        <v>33</v>
      </c>
      <c r="E225" s="44">
        <f>J201</f>
        <v>2.7</v>
      </c>
      <c r="F225" s="29">
        <v>73</v>
      </c>
      <c r="G225" s="9">
        <v>72</v>
      </c>
      <c r="H225" s="9">
        <f t="shared" si="33"/>
        <v>70</v>
      </c>
      <c r="I225" s="9">
        <f t="shared" si="34"/>
        <v>2</v>
      </c>
      <c r="J225" s="47">
        <f t="shared" si="38"/>
        <v>2.3000000000000003</v>
      </c>
    </row>
    <row r="226" spans="2:10" outlineLevel="1" x14ac:dyDescent="0.3">
      <c r="B226" s="28" t="s">
        <v>87</v>
      </c>
      <c r="C226" s="8">
        <v>43877</v>
      </c>
      <c r="D226" s="29" t="s">
        <v>33</v>
      </c>
      <c r="E226" s="44">
        <f>J197</f>
        <v>6.1999999999999975</v>
      </c>
      <c r="F226" s="29">
        <v>98</v>
      </c>
      <c r="G226" s="9">
        <v>72</v>
      </c>
      <c r="H226" s="9">
        <f t="shared" si="33"/>
        <v>92</v>
      </c>
      <c r="I226" s="9">
        <f t="shared" si="34"/>
        <v>-20</v>
      </c>
      <c r="J226" s="47">
        <f t="shared" si="38"/>
        <v>6.2999999999999972</v>
      </c>
    </row>
    <row r="227" spans="2:10" outlineLevel="1" x14ac:dyDescent="0.3">
      <c r="B227" s="28" t="s">
        <v>30</v>
      </c>
      <c r="C227" s="8">
        <v>43877</v>
      </c>
      <c r="D227" s="29" t="s">
        <v>33</v>
      </c>
      <c r="E227" s="44">
        <f>J190</f>
        <v>6.299999999999998</v>
      </c>
      <c r="F227" s="29">
        <v>82</v>
      </c>
      <c r="G227" s="9">
        <v>72</v>
      </c>
      <c r="H227" s="9">
        <f t="shared" si="33"/>
        <v>76</v>
      </c>
      <c r="I227" s="9">
        <f t="shared" si="34"/>
        <v>-4</v>
      </c>
      <c r="J227" s="47">
        <f t="shared" si="38"/>
        <v>6.3999999999999977</v>
      </c>
    </row>
    <row r="228" spans="2:10" outlineLevel="1" x14ac:dyDescent="0.3">
      <c r="B228" s="28" t="s">
        <v>60</v>
      </c>
      <c r="C228" s="8">
        <v>43877</v>
      </c>
      <c r="D228" s="29" t="s">
        <v>33</v>
      </c>
      <c r="E228" s="69">
        <f>J198</f>
        <v>6.7999999999999972</v>
      </c>
      <c r="F228" s="29">
        <v>77</v>
      </c>
      <c r="G228" s="9">
        <v>72</v>
      </c>
      <c r="H228" s="9">
        <f t="shared" si="33"/>
        <v>70</v>
      </c>
      <c r="I228" s="9">
        <f t="shared" si="34"/>
        <v>2</v>
      </c>
      <c r="J228" s="47">
        <f t="shared" si="38"/>
        <v>6.3999999999999968</v>
      </c>
    </row>
    <row r="229" spans="2:10" outlineLevel="1" x14ac:dyDescent="0.3">
      <c r="B229" s="37" t="s">
        <v>14</v>
      </c>
      <c r="C229" s="42">
        <v>43884</v>
      </c>
      <c r="D229" s="18" t="s">
        <v>82</v>
      </c>
      <c r="E229" s="70">
        <f>J216</f>
        <v>3.6</v>
      </c>
      <c r="F229" s="18">
        <v>78</v>
      </c>
      <c r="G229" s="38">
        <v>72</v>
      </c>
      <c r="H229" s="38">
        <f t="shared" si="33"/>
        <v>74</v>
      </c>
      <c r="I229" s="38">
        <f t="shared" si="34"/>
        <v>-2</v>
      </c>
      <c r="J229" s="65">
        <f t="shared" si="38"/>
        <v>3.6</v>
      </c>
    </row>
    <row r="230" spans="2:10" outlineLevel="1" x14ac:dyDescent="0.3">
      <c r="B230" s="28" t="s">
        <v>15</v>
      </c>
      <c r="C230" s="8">
        <v>43884</v>
      </c>
      <c r="D230" s="29" t="s">
        <v>82</v>
      </c>
      <c r="E230" s="44">
        <f>J217</f>
        <v>0.4</v>
      </c>
      <c r="F230" s="29">
        <v>82</v>
      </c>
      <c r="G230" s="9">
        <v>72</v>
      </c>
      <c r="H230" s="9">
        <f t="shared" si="33"/>
        <v>82</v>
      </c>
      <c r="I230" s="9">
        <f t="shared" si="34"/>
        <v>-10</v>
      </c>
      <c r="J230" s="47">
        <f t="shared" si="38"/>
        <v>0.5</v>
      </c>
    </row>
    <row r="231" spans="2:10" outlineLevel="1" x14ac:dyDescent="0.3">
      <c r="B231" s="28" t="s">
        <v>36</v>
      </c>
      <c r="C231" s="8">
        <v>43884</v>
      </c>
      <c r="D231" s="29" t="s">
        <v>82</v>
      </c>
      <c r="E231" s="44">
        <f t="shared" ref="E231:E232" si="41">J218</f>
        <v>0.19999999999999996</v>
      </c>
      <c r="F231" s="29">
        <v>76</v>
      </c>
      <c r="G231" s="9">
        <v>72</v>
      </c>
      <c r="H231" s="9">
        <f t="shared" si="33"/>
        <v>76</v>
      </c>
      <c r="I231" s="9">
        <f t="shared" si="34"/>
        <v>-4</v>
      </c>
      <c r="J231" s="47">
        <f t="shared" si="38"/>
        <v>0.29999999999999993</v>
      </c>
    </row>
    <row r="232" spans="2:10" outlineLevel="1" x14ac:dyDescent="0.3">
      <c r="B232" s="28" t="s">
        <v>37</v>
      </c>
      <c r="C232" s="8">
        <v>43884</v>
      </c>
      <c r="D232" s="29" t="s">
        <v>82</v>
      </c>
      <c r="E232" s="44">
        <f t="shared" si="41"/>
        <v>4.8999999999999986</v>
      </c>
      <c r="F232" s="29">
        <v>83</v>
      </c>
      <c r="G232" s="9">
        <v>72</v>
      </c>
      <c r="H232" s="9">
        <f t="shared" si="33"/>
        <v>78</v>
      </c>
      <c r="I232" s="9">
        <f t="shared" si="34"/>
        <v>-6</v>
      </c>
      <c r="J232" s="47">
        <f t="shared" si="38"/>
        <v>4.9999999999999982</v>
      </c>
    </row>
    <row r="233" spans="2:10" outlineLevel="1" x14ac:dyDescent="0.3">
      <c r="B233" s="28" t="s">
        <v>83</v>
      </c>
      <c r="C233" s="8">
        <v>43884</v>
      </c>
      <c r="D233" s="29" t="s">
        <v>82</v>
      </c>
      <c r="E233" s="44">
        <f>J221</f>
        <v>9.0999999999999979</v>
      </c>
      <c r="F233" s="29">
        <v>76</v>
      </c>
      <c r="G233" s="9">
        <v>72</v>
      </c>
      <c r="H233" s="9">
        <f t="shared" si="33"/>
        <v>67</v>
      </c>
      <c r="I233" s="9">
        <f t="shared" si="34"/>
        <v>5</v>
      </c>
      <c r="J233" s="47">
        <f t="shared" si="38"/>
        <v>8.0999999999999979</v>
      </c>
    </row>
    <row r="234" spans="2:10" outlineLevel="1" x14ac:dyDescent="0.3">
      <c r="B234" s="28" t="s">
        <v>96</v>
      </c>
      <c r="C234" s="8">
        <v>43884</v>
      </c>
      <c r="D234" s="29" t="s">
        <v>82</v>
      </c>
      <c r="E234" s="44">
        <f>J222</f>
        <v>12.999999999999996</v>
      </c>
      <c r="F234" s="29">
        <v>98</v>
      </c>
      <c r="G234" s="9">
        <v>72</v>
      </c>
      <c r="H234" s="9">
        <f t="shared" si="33"/>
        <v>85</v>
      </c>
      <c r="I234" s="9">
        <f t="shared" si="34"/>
        <v>-13</v>
      </c>
      <c r="J234" s="47">
        <f t="shared" si="38"/>
        <v>13.099999999999996</v>
      </c>
    </row>
    <row r="235" spans="2:10" outlineLevel="1" x14ac:dyDescent="0.3">
      <c r="B235" s="28" t="s">
        <v>43</v>
      </c>
      <c r="C235" s="8">
        <v>43884</v>
      </c>
      <c r="D235" s="29" t="s">
        <v>82</v>
      </c>
      <c r="E235" s="44">
        <f>J224</f>
        <v>11.499999999999996</v>
      </c>
      <c r="F235" s="29">
        <v>92</v>
      </c>
      <c r="G235" s="9">
        <v>72</v>
      </c>
      <c r="H235" s="9">
        <f t="shared" si="33"/>
        <v>80</v>
      </c>
      <c r="I235" s="9">
        <f t="shared" si="34"/>
        <v>-8</v>
      </c>
      <c r="J235" s="47">
        <f t="shared" si="38"/>
        <v>11.599999999999996</v>
      </c>
    </row>
    <row r="236" spans="2:10" outlineLevel="1" x14ac:dyDescent="0.3">
      <c r="B236" s="28" t="s">
        <v>30</v>
      </c>
      <c r="C236" s="8">
        <v>43884</v>
      </c>
      <c r="D236" s="29" t="s">
        <v>82</v>
      </c>
      <c r="E236" s="44">
        <f>J227</f>
        <v>6.3999999999999977</v>
      </c>
      <c r="F236" s="29">
        <v>76</v>
      </c>
      <c r="G236" s="9">
        <v>72</v>
      </c>
      <c r="H236" s="9">
        <f t="shared" si="33"/>
        <v>70</v>
      </c>
      <c r="I236" s="9">
        <f t="shared" si="34"/>
        <v>2</v>
      </c>
      <c r="J236" s="47">
        <f t="shared" si="38"/>
        <v>5.9999999999999973</v>
      </c>
    </row>
    <row r="237" spans="2:10" outlineLevel="1" x14ac:dyDescent="0.3">
      <c r="B237" s="28" t="s">
        <v>60</v>
      </c>
      <c r="C237" s="8">
        <v>43884</v>
      </c>
      <c r="D237" s="29" t="s">
        <v>82</v>
      </c>
      <c r="E237" s="44">
        <f>J228</f>
        <v>6.3999999999999968</v>
      </c>
      <c r="F237" s="29">
        <v>77</v>
      </c>
      <c r="G237" s="9">
        <v>72</v>
      </c>
      <c r="H237" s="9">
        <f t="shared" si="33"/>
        <v>71</v>
      </c>
      <c r="I237" s="9">
        <f t="shared" si="34"/>
        <v>1</v>
      </c>
      <c r="J237" s="47">
        <f t="shared" si="38"/>
        <v>6.1999999999999966</v>
      </c>
    </row>
    <row r="238" spans="2:10" x14ac:dyDescent="0.3">
      <c r="B238" s="28" t="s">
        <v>105</v>
      </c>
      <c r="C238" s="8">
        <v>43884</v>
      </c>
      <c r="D238" s="29" t="s">
        <v>82</v>
      </c>
      <c r="E238" s="44">
        <f>ROUND(C40/2,1)</f>
        <v>7.8</v>
      </c>
      <c r="F238" s="29">
        <v>92</v>
      </c>
      <c r="G238" s="9">
        <v>72</v>
      </c>
      <c r="H238" s="9">
        <f t="shared" si="33"/>
        <v>84</v>
      </c>
      <c r="I238" s="9">
        <f t="shared" si="34"/>
        <v>-12</v>
      </c>
      <c r="J238" s="47">
        <f t="shared" si="38"/>
        <v>7.8999999999999995</v>
      </c>
    </row>
    <row r="239" spans="2:10" x14ac:dyDescent="0.3">
      <c r="B239" s="28" t="s">
        <v>59</v>
      </c>
      <c r="C239" s="8">
        <v>43884</v>
      </c>
      <c r="D239" s="29" t="s">
        <v>82</v>
      </c>
      <c r="E239" s="44">
        <f>ROUND(C42/2,1)</f>
        <v>2.1</v>
      </c>
      <c r="F239" s="29">
        <v>72</v>
      </c>
      <c r="G239" s="9">
        <v>72</v>
      </c>
      <c r="H239" s="9">
        <f t="shared" si="33"/>
        <v>70</v>
      </c>
      <c r="I239" s="9">
        <f t="shared" si="34"/>
        <v>2</v>
      </c>
      <c r="J239" s="47">
        <f t="shared" si="38"/>
        <v>1.7000000000000002</v>
      </c>
    </row>
    <row r="240" spans="2:10" x14ac:dyDescent="0.3">
      <c r="B240" s="37" t="s">
        <v>14</v>
      </c>
      <c r="C240" s="42">
        <v>43891</v>
      </c>
      <c r="D240" s="18" t="s">
        <v>20</v>
      </c>
      <c r="E240" s="70">
        <f>J229</f>
        <v>3.6</v>
      </c>
      <c r="F240" s="38">
        <v>80</v>
      </c>
      <c r="G240" s="18">
        <v>73</v>
      </c>
      <c r="H240" s="38">
        <f t="shared" si="33"/>
        <v>76</v>
      </c>
      <c r="I240" s="38">
        <f t="shared" si="34"/>
        <v>-3</v>
      </c>
      <c r="J240" s="65">
        <f t="shared" si="38"/>
        <v>3.6</v>
      </c>
    </row>
    <row r="241" spans="2:15" x14ac:dyDescent="0.3">
      <c r="B241" s="7" t="s">
        <v>15</v>
      </c>
      <c r="C241" s="8">
        <v>43891</v>
      </c>
      <c r="D241" s="29" t="s">
        <v>20</v>
      </c>
      <c r="E241" s="44">
        <f>J230</f>
        <v>0.5</v>
      </c>
      <c r="F241" s="29">
        <v>71</v>
      </c>
      <c r="G241" s="29">
        <v>73</v>
      </c>
      <c r="H241" s="9">
        <f t="shared" si="33"/>
        <v>70</v>
      </c>
      <c r="I241" s="9">
        <f t="shared" si="34"/>
        <v>3</v>
      </c>
      <c r="J241" s="47">
        <f t="shared" si="38"/>
        <v>-0.10000000000000009</v>
      </c>
    </row>
    <row r="242" spans="2:15" x14ac:dyDescent="0.3">
      <c r="B242" s="7" t="s">
        <v>35</v>
      </c>
      <c r="C242" s="8">
        <v>43891</v>
      </c>
      <c r="D242" s="29" t="s">
        <v>20</v>
      </c>
      <c r="E242" s="44">
        <f>J206</f>
        <v>0.59999999999999976</v>
      </c>
      <c r="F242" s="29">
        <v>73</v>
      </c>
      <c r="G242" s="29">
        <v>73</v>
      </c>
      <c r="H242" s="9">
        <f t="shared" ref="H242:H280" si="42">F242-ROUND(E242,0)</f>
        <v>72</v>
      </c>
      <c r="I242" s="9">
        <f t="shared" ref="I242:I280" si="43">G242-H242</f>
        <v>1</v>
      </c>
      <c r="J242" s="47">
        <f t="shared" si="38"/>
        <v>0.39999999999999974</v>
      </c>
    </row>
    <row r="243" spans="2:15" x14ac:dyDescent="0.3">
      <c r="B243" s="28" t="s">
        <v>36</v>
      </c>
      <c r="C243" s="8">
        <v>43891</v>
      </c>
      <c r="D243" s="29" t="s">
        <v>20</v>
      </c>
      <c r="E243" s="44">
        <f>J231</f>
        <v>0.29999999999999993</v>
      </c>
      <c r="F243" s="29">
        <v>73</v>
      </c>
      <c r="G243" s="29">
        <v>73</v>
      </c>
      <c r="H243" s="9">
        <f t="shared" si="42"/>
        <v>73</v>
      </c>
      <c r="I243" s="9">
        <f t="shared" si="43"/>
        <v>0</v>
      </c>
      <c r="J243" s="47">
        <f t="shared" si="38"/>
        <v>0.29999999999999993</v>
      </c>
    </row>
    <row r="244" spans="2:15" x14ac:dyDescent="0.3">
      <c r="B244" s="28" t="s">
        <v>37</v>
      </c>
      <c r="C244" s="8">
        <v>43891</v>
      </c>
      <c r="D244" s="29" t="s">
        <v>20</v>
      </c>
      <c r="E244" s="44">
        <f>J232</f>
        <v>4.9999999999999982</v>
      </c>
      <c r="F244" s="29">
        <v>79</v>
      </c>
      <c r="G244" s="29">
        <v>73</v>
      </c>
      <c r="H244" s="9">
        <f t="shared" si="42"/>
        <v>74</v>
      </c>
      <c r="I244" s="9">
        <f t="shared" si="43"/>
        <v>-1</v>
      </c>
      <c r="J244" s="47">
        <f t="shared" si="38"/>
        <v>4.9999999999999982</v>
      </c>
    </row>
    <row r="245" spans="2:15" x14ac:dyDescent="0.3">
      <c r="B245" s="28" t="s">
        <v>8</v>
      </c>
      <c r="C245" s="8">
        <v>43891</v>
      </c>
      <c r="D245" s="29" t="s">
        <v>20</v>
      </c>
      <c r="E245" s="69">
        <f>J220</f>
        <v>2.1999999999999997</v>
      </c>
      <c r="F245" s="29">
        <v>76</v>
      </c>
      <c r="G245" s="29">
        <v>73</v>
      </c>
      <c r="H245" s="9">
        <f t="shared" si="42"/>
        <v>74</v>
      </c>
      <c r="I245" s="9">
        <f t="shared" si="43"/>
        <v>-1</v>
      </c>
      <c r="J245" s="47">
        <f t="shared" si="38"/>
        <v>2.1999999999999997</v>
      </c>
    </row>
    <row r="246" spans="2:15" x14ac:dyDescent="0.3">
      <c r="B246" s="28" t="s">
        <v>83</v>
      </c>
      <c r="C246" s="8">
        <v>43891</v>
      </c>
      <c r="D246" s="29" t="s">
        <v>20</v>
      </c>
      <c r="E246" s="69">
        <f t="shared" ref="E246:E251" si="44">J233</f>
        <v>8.0999999999999979</v>
      </c>
      <c r="F246" s="29">
        <v>91</v>
      </c>
      <c r="G246" s="29">
        <v>73</v>
      </c>
      <c r="H246" s="9">
        <f t="shared" si="42"/>
        <v>83</v>
      </c>
      <c r="I246" s="9">
        <f t="shared" si="43"/>
        <v>-10</v>
      </c>
      <c r="J246" s="47">
        <f t="shared" si="38"/>
        <v>8.1999999999999975</v>
      </c>
    </row>
    <row r="247" spans="2:15" x14ac:dyDescent="0.3">
      <c r="B247" s="28" t="s">
        <v>96</v>
      </c>
      <c r="C247" s="8">
        <v>43891</v>
      </c>
      <c r="D247" s="29" t="s">
        <v>20</v>
      </c>
      <c r="E247" s="69">
        <f t="shared" si="44"/>
        <v>13.099999999999996</v>
      </c>
      <c r="F247" s="29">
        <v>106</v>
      </c>
      <c r="G247" s="29">
        <v>73</v>
      </c>
      <c r="H247" s="9">
        <f t="shared" si="42"/>
        <v>93</v>
      </c>
      <c r="I247" s="9">
        <f t="shared" si="43"/>
        <v>-20</v>
      </c>
      <c r="J247" s="47">
        <f t="shared" si="38"/>
        <v>13.199999999999996</v>
      </c>
    </row>
    <row r="248" spans="2:15" x14ac:dyDescent="0.3">
      <c r="B248" s="28" t="s">
        <v>43</v>
      </c>
      <c r="C248" s="8">
        <v>43891</v>
      </c>
      <c r="D248" s="29" t="s">
        <v>20</v>
      </c>
      <c r="E248" s="69">
        <f t="shared" si="44"/>
        <v>11.599999999999996</v>
      </c>
      <c r="F248" s="29">
        <v>82</v>
      </c>
      <c r="G248" s="29">
        <v>73</v>
      </c>
      <c r="H248" s="9">
        <f t="shared" si="42"/>
        <v>70</v>
      </c>
      <c r="I248" s="9">
        <f t="shared" si="43"/>
        <v>3</v>
      </c>
      <c r="J248" s="47">
        <f t="shared" si="38"/>
        <v>10.999999999999996</v>
      </c>
    </row>
    <row r="249" spans="2:15" x14ac:dyDescent="0.3">
      <c r="B249" s="28" t="s">
        <v>30</v>
      </c>
      <c r="C249" s="8">
        <v>43891</v>
      </c>
      <c r="D249" s="29" t="s">
        <v>20</v>
      </c>
      <c r="E249" s="69">
        <f t="shared" si="44"/>
        <v>5.9999999999999973</v>
      </c>
      <c r="F249" s="29">
        <v>81</v>
      </c>
      <c r="G249" s="29">
        <v>73</v>
      </c>
      <c r="H249" s="9">
        <f t="shared" si="42"/>
        <v>75</v>
      </c>
      <c r="I249" s="9">
        <f t="shared" si="43"/>
        <v>-2</v>
      </c>
      <c r="J249" s="47">
        <f t="shared" si="38"/>
        <v>5.9999999999999973</v>
      </c>
    </row>
    <row r="250" spans="2:15" x14ac:dyDescent="0.3">
      <c r="B250" s="28" t="s">
        <v>60</v>
      </c>
      <c r="C250" s="8">
        <v>43891</v>
      </c>
      <c r="D250" s="29" t="s">
        <v>20</v>
      </c>
      <c r="E250" s="69">
        <f t="shared" si="44"/>
        <v>6.1999999999999966</v>
      </c>
      <c r="F250" s="29">
        <v>81</v>
      </c>
      <c r="G250" s="29">
        <v>73</v>
      </c>
      <c r="H250" s="9">
        <f t="shared" si="42"/>
        <v>75</v>
      </c>
      <c r="I250" s="9">
        <f t="shared" si="43"/>
        <v>-2</v>
      </c>
      <c r="J250" s="47">
        <f t="shared" si="38"/>
        <v>6.1999999999999966</v>
      </c>
      <c r="M250" s="76"/>
      <c r="N250" s="76"/>
      <c r="O250" s="76"/>
    </row>
    <row r="251" spans="2:15" x14ac:dyDescent="0.3">
      <c r="B251" s="28" t="s">
        <v>105</v>
      </c>
      <c r="C251" s="8">
        <v>43891</v>
      </c>
      <c r="D251" s="29" t="s">
        <v>20</v>
      </c>
      <c r="E251" s="69">
        <f t="shared" si="44"/>
        <v>7.8999999999999995</v>
      </c>
      <c r="F251" s="29">
        <v>93</v>
      </c>
      <c r="G251" s="29">
        <v>73</v>
      </c>
      <c r="H251" s="9">
        <f t="shared" si="42"/>
        <v>85</v>
      </c>
      <c r="I251" s="9">
        <f t="shared" si="43"/>
        <v>-12</v>
      </c>
      <c r="J251" s="47">
        <f t="shared" si="38"/>
        <v>7.9999999999999991</v>
      </c>
      <c r="M251" s="76"/>
      <c r="N251" s="76"/>
      <c r="O251" s="76"/>
    </row>
    <row r="252" spans="2:15" x14ac:dyDescent="0.3">
      <c r="B252" s="28" t="s">
        <v>41</v>
      </c>
      <c r="C252" s="8">
        <v>43891</v>
      </c>
      <c r="D252" s="29" t="s">
        <v>20</v>
      </c>
      <c r="E252" s="69">
        <f>J203</f>
        <v>1.0999999999999996</v>
      </c>
      <c r="F252" s="29">
        <v>75</v>
      </c>
      <c r="G252" s="29">
        <v>73</v>
      </c>
      <c r="H252" s="9">
        <f t="shared" si="42"/>
        <v>74</v>
      </c>
      <c r="I252" s="9">
        <f t="shared" si="43"/>
        <v>-1</v>
      </c>
      <c r="J252" s="47">
        <f t="shared" si="38"/>
        <v>1.0999999999999996</v>
      </c>
      <c r="M252" s="76"/>
      <c r="N252" s="76"/>
      <c r="O252" s="76"/>
    </row>
    <row r="253" spans="2:15" x14ac:dyDescent="0.3">
      <c r="B253" s="28" t="s">
        <v>88</v>
      </c>
      <c r="C253" s="8">
        <v>43891</v>
      </c>
      <c r="D253" s="29" t="s">
        <v>20</v>
      </c>
      <c r="E253" s="69">
        <f>J101</f>
        <v>6</v>
      </c>
      <c r="F253" s="29">
        <v>93</v>
      </c>
      <c r="G253" s="29">
        <v>73</v>
      </c>
      <c r="H253" s="9">
        <f t="shared" si="42"/>
        <v>87</v>
      </c>
      <c r="I253" s="9">
        <f t="shared" si="43"/>
        <v>-14</v>
      </c>
      <c r="J253" s="47">
        <f t="shared" si="38"/>
        <v>6.1</v>
      </c>
    </row>
    <row r="254" spans="2:15" x14ac:dyDescent="0.3">
      <c r="B254" s="28" t="s">
        <v>12</v>
      </c>
      <c r="C254" s="8">
        <v>43891</v>
      </c>
      <c r="D254" s="29" t="s">
        <v>20</v>
      </c>
      <c r="E254" s="69">
        <f>J215</f>
        <v>8.5999999999999979</v>
      </c>
      <c r="F254" s="29">
        <v>90</v>
      </c>
      <c r="G254" s="29">
        <v>73</v>
      </c>
      <c r="H254" s="9">
        <f t="shared" si="42"/>
        <v>81</v>
      </c>
      <c r="I254" s="9">
        <f t="shared" si="43"/>
        <v>-8</v>
      </c>
      <c r="J254" s="47">
        <f t="shared" si="38"/>
        <v>8.6999999999999975</v>
      </c>
      <c r="M254" s="76"/>
      <c r="N254" s="76"/>
      <c r="O254" s="76"/>
    </row>
    <row r="255" spans="2:15" x14ac:dyDescent="0.3">
      <c r="B255" s="28" t="s">
        <v>93</v>
      </c>
      <c r="C255" s="8">
        <v>43891</v>
      </c>
      <c r="D255" s="29" t="s">
        <v>20</v>
      </c>
      <c r="E255" s="69">
        <f>J189</f>
        <v>5.5</v>
      </c>
      <c r="F255" s="29">
        <v>84</v>
      </c>
      <c r="G255" s="29">
        <v>73</v>
      </c>
      <c r="H255" s="9">
        <f t="shared" si="42"/>
        <v>78</v>
      </c>
      <c r="I255" s="9">
        <f t="shared" si="43"/>
        <v>-5</v>
      </c>
      <c r="J255" s="47">
        <f t="shared" si="38"/>
        <v>5.6</v>
      </c>
      <c r="M255" s="76"/>
      <c r="N255" s="76"/>
      <c r="O255" s="76"/>
    </row>
    <row r="256" spans="2:15" x14ac:dyDescent="0.3">
      <c r="B256" s="28" t="s">
        <v>87</v>
      </c>
      <c r="C256" s="8">
        <v>43891</v>
      </c>
      <c r="D256" s="29" t="s">
        <v>20</v>
      </c>
      <c r="E256" s="69">
        <f>J226</f>
        <v>6.2999999999999972</v>
      </c>
      <c r="F256" s="29">
        <v>86</v>
      </c>
      <c r="G256" s="29">
        <v>73</v>
      </c>
      <c r="H256" s="9">
        <f t="shared" si="42"/>
        <v>80</v>
      </c>
      <c r="I256" s="9">
        <f t="shared" si="43"/>
        <v>-7</v>
      </c>
      <c r="J256" s="47">
        <f t="shared" si="38"/>
        <v>6.3999999999999968</v>
      </c>
      <c r="M256" s="76"/>
      <c r="N256" s="76"/>
      <c r="O256" s="76"/>
    </row>
    <row r="257" spans="2:15" x14ac:dyDescent="0.3">
      <c r="B257" s="28" t="s">
        <v>86</v>
      </c>
      <c r="C257" s="8">
        <v>43891</v>
      </c>
      <c r="D257" s="29" t="s">
        <v>20</v>
      </c>
      <c r="E257" s="69">
        <f>J225</f>
        <v>2.3000000000000003</v>
      </c>
      <c r="F257" s="29">
        <v>80</v>
      </c>
      <c r="G257" s="29">
        <v>73</v>
      </c>
      <c r="H257" s="9">
        <f t="shared" si="42"/>
        <v>78</v>
      </c>
      <c r="I257" s="9">
        <f t="shared" si="43"/>
        <v>-5</v>
      </c>
      <c r="J257" s="47">
        <f t="shared" si="38"/>
        <v>2.4000000000000004</v>
      </c>
      <c r="M257" s="76"/>
      <c r="N257" s="76"/>
      <c r="O257" s="76"/>
    </row>
    <row r="258" spans="2:15" x14ac:dyDescent="0.3">
      <c r="B258" s="28" t="s">
        <v>106</v>
      </c>
      <c r="C258" s="8">
        <v>43891</v>
      </c>
      <c r="D258" s="29" t="s">
        <v>20</v>
      </c>
      <c r="E258" s="74">
        <f>ROUND(C41/2,1)</f>
        <v>5.7</v>
      </c>
      <c r="F258" s="29">
        <v>82</v>
      </c>
      <c r="G258" s="29">
        <v>73</v>
      </c>
      <c r="H258" s="9">
        <f t="shared" si="42"/>
        <v>76</v>
      </c>
      <c r="I258" s="9">
        <f t="shared" si="43"/>
        <v>-3</v>
      </c>
      <c r="J258" s="47">
        <f t="shared" si="38"/>
        <v>5.7</v>
      </c>
      <c r="M258" s="76"/>
    </row>
    <row r="259" spans="2:15" x14ac:dyDescent="0.3">
      <c r="B259" s="37" t="s">
        <v>14</v>
      </c>
      <c r="C259" s="42">
        <v>43898</v>
      </c>
      <c r="D259" s="18" t="s">
        <v>18</v>
      </c>
      <c r="E259" s="44">
        <f>J240</f>
        <v>3.6</v>
      </c>
      <c r="F259" s="38">
        <v>82</v>
      </c>
      <c r="G259" s="18">
        <v>72</v>
      </c>
      <c r="H259" s="38">
        <f t="shared" si="42"/>
        <v>78</v>
      </c>
      <c r="I259" s="38">
        <f t="shared" si="43"/>
        <v>-6</v>
      </c>
      <c r="J259" s="65">
        <f t="shared" si="38"/>
        <v>3.7</v>
      </c>
      <c r="M259" s="76"/>
    </row>
    <row r="260" spans="2:15" x14ac:dyDescent="0.3">
      <c r="B260" s="7" t="s">
        <v>15</v>
      </c>
      <c r="C260" s="8">
        <v>43898</v>
      </c>
      <c r="D260" s="29" t="s">
        <v>18</v>
      </c>
      <c r="E260" s="44">
        <f t="shared" ref="E260:E270" si="45">J241</f>
        <v>-0.10000000000000009</v>
      </c>
      <c r="F260" s="29">
        <v>87</v>
      </c>
      <c r="G260" s="29">
        <v>72</v>
      </c>
      <c r="H260" s="9">
        <f t="shared" si="42"/>
        <v>87</v>
      </c>
      <c r="I260" s="9">
        <f t="shared" si="43"/>
        <v>-15</v>
      </c>
      <c r="J260" s="47">
        <f t="shared" si="38"/>
        <v>-8.3266726846886741E-17</v>
      </c>
      <c r="M260" s="76"/>
    </row>
    <row r="261" spans="2:15" x14ac:dyDescent="0.3">
      <c r="B261" s="28" t="s">
        <v>35</v>
      </c>
      <c r="C261" s="8">
        <v>43898</v>
      </c>
      <c r="D261" s="29" t="s">
        <v>18</v>
      </c>
      <c r="E261" s="44">
        <f t="shared" si="45"/>
        <v>0.39999999999999974</v>
      </c>
      <c r="F261" s="29">
        <v>77</v>
      </c>
      <c r="G261" s="29">
        <v>72</v>
      </c>
      <c r="H261" s="9">
        <f t="shared" si="42"/>
        <v>77</v>
      </c>
      <c r="I261" s="9">
        <f t="shared" si="43"/>
        <v>-5</v>
      </c>
      <c r="J261" s="47">
        <f t="shared" si="38"/>
        <v>0.49999999999999978</v>
      </c>
    </row>
    <row r="262" spans="2:15" x14ac:dyDescent="0.3">
      <c r="B262" s="28" t="s">
        <v>36</v>
      </c>
      <c r="C262" s="8">
        <v>43898</v>
      </c>
      <c r="D262" s="29" t="s">
        <v>18</v>
      </c>
      <c r="E262" s="44">
        <f t="shared" si="45"/>
        <v>0.29999999999999993</v>
      </c>
      <c r="F262" s="29">
        <v>76</v>
      </c>
      <c r="G262" s="29">
        <v>72</v>
      </c>
      <c r="H262" s="9">
        <f t="shared" si="42"/>
        <v>76</v>
      </c>
      <c r="I262" s="9">
        <f t="shared" si="43"/>
        <v>-4</v>
      </c>
      <c r="J262" s="47">
        <f t="shared" si="38"/>
        <v>0.39999999999999991</v>
      </c>
    </row>
    <row r="263" spans="2:15" x14ac:dyDescent="0.3">
      <c r="B263" s="28" t="s">
        <v>37</v>
      </c>
      <c r="C263" s="8">
        <v>43898</v>
      </c>
      <c r="D263" s="29" t="s">
        <v>18</v>
      </c>
      <c r="E263" s="44">
        <f t="shared" si="45"/>
        <v>4.9999999999999982</v>
      </c>
      <c r="F263" s="29">
        <v>81</v>
      </c>
      <c r="G263" s="29">
        <v>72</v>
      </c>
      <c r="H263" s="9">
        <f t="shared" si="42"/>
        <v>76</v>
      </c>
      <c r="I263" s="9">
        <f t="shared" si="43"/>
        <v>-4</v>
      </c>
      <c r="J263" s="47">
        <f t="shared" si="38"/>
        <v>5.0999999999999979</v>
      </c>
    </row>
    <row r="264" spans="2:15" x14ac:dyDescent="0.3">
      <c r="B264" s="28" t="s">
        <v>8</v>
      </c>
      <c r="C264" s="8">
        <v>43898</v>
      </c>
      <c r="D264" s="29" t="s">
        <v>18</v>
      </c>
      <c r="E264" s="44">
        <f t="shared" si="45"/>
        <v>2.1999999999999997</v>
      </c>
      <c r="F264" s="29">
        <v>76</v>
      </c>
      <c r="G264" s="29">
        <v>72</v>
      </c>
      <c r="H264" s="9">
        <f t="shared" si="42"/>
        <v>74</v>
      </c>
      <c r="I264" s="9">
        <f t="shared" si="43"/>
        <v>-2</v>
      </c>
      <c r="J264" s="47">
        <f t="shared" si="38"/>
        <v>2.1999999999999997</v>
      </c>
    </row>
    <row r="265" spans="2:15" x14ac:dyDescent="0.3">
      <c r="B265" s="28" t="s">
        <v>83</v>
      </c>
      <c r="C265" s="8">
        <v>43898</v>
      </c>
      <c r="D265" s="29" t="s">
        <v>18</v>
      </c>
      <c r="E265" s="44">
        <f t="shared" si="45"/>
        <v>8.1999999999999975</v>
      </c>
      <c r="F265" s="29">
        <v>83</v>
      </c>
      <c r="G265" s="29">
        <v>72</v>
      </c>
      <c r="H265" s="9">
        <f t="shared" si="42"/>
        <v>75</v>
      </c>
      <c r="I265" s="9">
        <f t="shared" si="43"/>
        <v>-3</v>
      </c>
      <c r="J265" s="47">
        <f t="shared" si="38"/>
        <v>8.1999999999999975</v>
      </c>
    </row>
    <row r="266" spans="2:15" x14ac:dyDescent="0.3">
      <c r="B266" s="28" t="s">
        <v>96</v>
      </c>
      <c r="C266" s="8">
        <v>43898</v>
      </c>
      <c r="D266" s="29" t="s">
        <v>18</v>
      </c>
      <c r="E266" s="44">
        <f t="shared" si="45"/>
        <v>13.199999999999996</v>
      </c>
      <c r="F266" s="29">
        <v>101</v>
      </c>
      <c r="G266" s="29">
        <v>72</v>
      </c>
      <c r="H266" s="9">
        <f t="shared" si="42"/>
        <v>88</v>
      </c>
      <c r="I266" s="9">
        <f t="shared" si="43"/>
        <v>-16</v>
      </c>
      <c r="J266" s="47">
        <f t="shared" si="38"/>
        <v>13.299999999999995</v>
      </c>
    </row>
    <row r="267" spans="2:15" x14ac:dyDescent="0.3">
      <c r="B267" s="28" t="s">
        <v>43</v>
      </c>
      <c r="C267" s="8">
        <v>43898</v>
      </c>
      <c r="D267" s="29" t="s">
        <v>18</v>
      </c>
      <c r="E267" s="44">
        <f t="shared" si="45"/>
        <v>10.999999999999996</v>
      </c>
      <c r="F267" s="29">
        <v>87</v>
      </c>
      <c r="G267" s="29">
        <v>72</v>
      </c>
      <c r="H267" s="9">
        <f t="shared" si="42"/>
        <v>76</v>
      </c>
      <c r="I267" s="9">
        <f t="shared" si="43"/>
        <v>-4</v>
      </c>
      <c r="J267" s="47">
        <f t="shared" si="38"/>
        <v>11.099999999999996</v>
      </c>
    </row>
    <row r="268" spans="2:15" x14ac:dyDescent="0.3">
      <c r="B268" s="28" t="s">
        <v>30</v>
      </c>
      <c r="C268" s="8">
        <v>43898</v>
      </c>
      <c r="D268" s="29" t="s">
        <v>18</v>
      </c>
      <c r="E268" s="44">
        <f t="shared" si="45"/>
        <v>5.9999999999999973</v>
      </c>
      <c r="F268" s="29">
        <v>80</v>
      </c>
      <c r="G268" s="29">
        <v>72</v>
      </c>
      <c r="H268" s="9">
        <f t="shared" si="42"/>
        <v>74</v>
      </c>
      <c r="I268" s="9">
        <f t="shared" si="43"/>
        <v>-2</v>
      </c>
      <c r="J268" s="47">
        <f t="shared" si="38"/>
        <v>5.9999999999999973</v>
      </c>
    </row>
    <row r="269" spans="2:15" x14ac:dyDescent="0.3">
      <c r="B269" s="28" t="s">
        <v>60</v>
      </c>
      <c r="C269" s="8">
        <v>43898</v>
      </c>
      <c r="D269" s="29" t="s">
        <v>18</v>
      </c>
      <c r="E269" s="44">
        <f t="shared" si="45"/>
        <v>6.1999999999999966</v>
      </c>
      <c r="F269" s="29">
        <v>81</v>
      </c>
      <c r="G269" s="29">
        <v>72</v>
      </c>
      <c r="H269" s="9">
        <f t="shared" si="42"/>
        <v>75</v>
      </c>
      <c r="I269" s="9">
        <f t="shared" si="43"/>
        <v>-3</v>
      </c>
      <c r="J269" s="47">
        <f t="shared" si="38"/>
        <v>6.1999999999999966</v>
      </c>
    </row>
    <row r="270" spans="2:15" x14ac:dyDescent="0.3">
      <c r="B270" s="31" t="s">
        <v>105</v>
      </c>
      <c r="C270" s="32">
        <v>43898</v>
      </c>
      <c r="D270" s="35" t="s">
        <v>18</v>
      </c>
      <c r="E270" s="71">
        <f t="shared" si="45"/>
        <v>7.9999999999999991</v>
      </c>
      <c r="F270" s="35">
        <v>98</v>
      </c>
      <c r="G270" s="35">
        <v>72</v>
      </c>
      <c r="H270" s="34">
        <f t="shared" si="42"/>
        <v>90</v>
      </c>
      <c r="I270" s="34">
        <f t="shared" si="43"/>
        <v>-18</v>
      </c>
      <c r="J270" s="66">
        <f t="shared" si="38"/>
        <v>8.1</v>
      </c>
    </row>
    <row r="271" spans="2:15" x14ac:dyDescent="0.3">
      <c r="B271" s="28" t="s">
        <v>36</v>
      </c>
      <c r="C271" s="8">
        <v>44171</v>
      </c>
      <c r="D271" s="29" t="s">
        <v>28</v>
      </c>
      <c r="E271" s="44">
        <f t="shared" ref="E271:E278" si="46">J262</f>
        <v>0.39999999999999991</v>
      </c>
      <c r="F271" s="29">
        <v>75</v>
      </c>
      <c r="G271" s="29">
        <v>72</v>
      </c>
      <c r="H271" s="9">
        <f t="shared" si="42"/>
        <v>75</v>
      </c>
      <c r="I271" s="9">
        <f t="shared" si="43"/>
        <v>-3</v>
      </c>
      <c r="J271" s="47">
        <f t="shared" si="38"/>
        <v>0.39999999999999991</v>
      </c>
    </row>
    <row r="272" spans="2:15" x14ac:dyDescent="0.3">
      <c r="B272" s="28" t="s">
        <v>37</v>
      </c>
      <c r="C272" s="8">
        <v>44171</v>
      </c>
      <c r="D272" s="29" t="s">
        <v>28</v>
      </c>
      <c r="E272" s="44">
        <f t="shared" si="46"/>
        <v>5.0999999999999979</v>
      </c>
      <c r="F272" s="29">
        <v>80</v>
      </c>
      <c r="G272" s="29">
        <v>72</v>
      </c>
      <c r="H272" s="9">
        <f t="shared" si="42"/>
        <v>75</v>
      </c>
      <c r="I272" s="9">
        <f t="shared" si="43"/>
        <v>-3</v>
      </c>
      <c r="J272" s="47">
        <f t="shared" si="38"/>
        <v>5.0999999999999979</v>
      </c>
    </row>
    <row r="273" spans="2:10" x14ac:dyDescent="0.3">
      <c r="B273" s="28" t="s">
        <v>8</v>
      </c>
      <c r="C273" s="8">
        <v>44171</v>
      </c>
      <c r="D273" s="29" t="s">
        <v>28</v>
      </c>
      <c r="E273" s="44">
        <f t="shared" si="46"/>
        <v>2.1999999999999997</v>
      </c>
      <c r="F273" s="29">
        <v>83</v>
      </c>
      <c r="G273" s="29">
        <v>72</v>
      </c>
      <c r="H273" s="9">
        <f t="shared" si="42"/>
        <v>81</v>
      </c>
      <c r="I273" s="9">
        <f t="shared" si="43"/>
        <v>-9</v>
      </c>
      <c r="J273" s="47">
        <f t="shared" si="38"/>
        <v>2.2999999999999998</v>
      </c>
    </row>
    <row r="274" spans="2:10" x14ac:dyDescent="0.3">
      <c r="B274" s="28" t="s">
        <v>83</v>
      </c>
      <c r="C274" s="8">
        <v>44171</v>
      </c>
      <c r="D274" s="29" t="s">
        <v>28</v>
      </c>
      <c r="E274" s="44">
        <f t="shared" si="46"/>
        <v>8.1999999999999975</v>
      </c>
      <c r="F274" s="29">
        <v>88</v>
      </c>
      <c r="G274" s="29">
        <v>72</v>
      </c>
      <c r="H274" s="9">
        <f t="shared" si="42"/>
        <v>80</v>
      </c>
      <c r="I274" s="9">
        <f t="shared" si="43"/>
        <v>-8</v>
      </c>
      <c r="J274" s="47">
        <f t="shared" si="38"/>
        <v>8.2999999999999972</v>
      </c>
    </row>
    <row r="275" spans="2:10" x14ac:dyDescent="0.3">
      <c r="B275" s="28" t="s">
        <v>96</v>
      </c>
      <c r="C275" s="8">
        <v>44171</v>
      </c>
      <c r="D275" s="29" t="s">
        <v>28</v>
      </c>
      <c r="E275" s="44">
        <f t="shared" si="46"/>
        <v>13.299999999999995</v>
      </c>
      <c r="F275" s="29">
        <v>99</v>
      </c>
      <c r="G275" s="29">
        <v>72</v>
      </c>
      <c r="H275" s="9">
        <f t="shared" si="42"/>
        <v>86</v>
      </c>
      <c r="I275" s="9">
        <f t="shared" si="43"/>
        <v>-14</v>
      </c>
      <c r="J275" s="47">
        <f t="shared" si="38"/>
        <v>13.399999999999995</v>
      </c>
    </row>
    <row r="276" spans="2:10" x14ac:dyDescent="0.3">
      <c r="B276" s="28" t="s">
        <v>43</v>
      </c>
      <c r="C276" s="8">
        <v>44171</v>
      </c>
      <c r="D276" s="29" t="s">
        <v>28</v>
      </c>
      <c r="E276" s="44">
        <f t="shared" si="46"/>
        <v>11.099999999999996</v>
      </c>
      <c r="F276" s="29">
        <v>90</v>
      </c>
      <c r="G276" s="29">
        <v>72</v>
      </c>
      <c r="H276" s="9">
        <f t="shared" si="42"/>
        <v>79</v>
      </c>
      <c r="I276" s="9">
        <f t="shared" si="43"/>
        <v>-7</v>
      </c>
      <c r="J276" s="47">
        <f t="shared" si="38"/>
        <v>11.199999999999996</v>
      </c>
    </row>
    <row r="277" spans="2:10" x14ac:dyDescent="0.3">
      <c r="B277" s="28" t="s">
        <v>30</v>
      </c>
      <c r="C277" s="8">
        <v>44171</v>
      </c>
      <c r="D277" s="29" t="s">
        <v>28</v>
      </c>
      <c r="E277" s="44">
        <f t="shared" si="46"/>
        <v>5.9999999999999973</v>
      </c>
      <c r="F277" s="29">
        <v>86</v>
      </c>
      <c r="G277" s="29">
        <v>72</v>
      </c>
      <c r="H277" s="9">
        <f t="shared" si="42"/>
        <v>80</v>
      </c>
      <c r="I277" s="9">
        <f t="shared" si="43"/>
        <v>-8</v>
      </c>
      <c r="J277" s="47">
        <f t="shared" si="38"/>
        <v>6.099999999999997</v>
      </c>
    </row>
    <row r="278" spans="2:10" x14ac:dyDescent="0.3">
      <c r="B278" s="28" t="s">
        <v>60</v>
      </c>
      <c r="C278" s="8">
        <v>44171</v>
      </c>
      <c r="D278" s="29" t="s">
        <v>28</v>
      </c>
      <c r="E278" s="44">
        <f t="shared" si="46"/>
        <v>6.1999999999999966</v>
      </c>
      <c r="F278" s="29">
        <v>86</v>
      </c>
      <c r="G278" s="29">
        <v>72</v>
      </c>
      <c r="H278" s="9">
        <f t="shared" si="42"/>
        <v>80</v>
      </c>
      <c r="I278" s="9">
        <f t="shared" si="43"/>
        <v>-8</v>
      </c>
      <c r="J278" s="47">
        <f t="shared" si="38"/>
        <v>6.2999999999999963</v>
      </c>
    </row>
    <row r="279" spans="2:10" x14ac:dyDescent="0.3">
      <c r="B279" s="28" t="s">
        <v>12</v>
      </c>
      <c r="C279" s="8">
        <v>43905</v>
      </c>
      <c r="D279" s="29" t="s">
        <v>28</v>
      </c>
      <c r="E279" s="69">
        <f>J254</f>
        <v>8.6999999999999975</v>
      </c>
      <c r="F279" s="29">
        <v>85</v>
      </c>
      <c r="G279" s="29">
        <v>72</v>
      </c>
      <c r="H279" s="9">
        <f t="shared" si="42"/>
        <v>76</v>
      </c>
      <c r="I279" s="9">
        <f t="shared" si="43"/>
        <v>-4</v>
      </c>
      <c r="J279" s="47">
        <f t="shared" si="38"/>
        <v>8.7999999999999972</v>
      </c>
    </row>
    <row r="280" spans="2:10" x14ac:dyDescent="0.3">
      <c r="B280" s="31" t="s">
        <v>40</v>
      </c>
      <c r="C280" s="32">
        <v>43905</v>
      </c>
      <c r="D280" s="35" t="s">
        <v>28</v>
      </c>
      <c r="E280" s="35">
        <f>ROUND(C12/2,1)</f>
        <v>6.7</v>
      </c>
      <c r="F280" s="35">
        <v>86</v>
      </c>
      <c r="G280" s="35">
        <v>72</v>
      </c>
      <c r="H280" s="34">
        <f t="shared" si="42"/>
        <v>79</v>
      </c>
      <c r="I280" s="34">
        <f t="shared" si="43"/>
        <v>-7</v>
      </c>
      <c r="J280" s="66">
        <f t="shared" si="38"/>
        <v>6.8</v>
      </c>
    </row>
  </sheetData>
  <conditionalFormatting sqref="U5 U25:U31">
    <cfRule type="cellIs" dxfId="68" priority="16" operator="greaterThan">
      <formula>0</formula>
    </cfRule>
  </conditionalFormatting>
  <conditionalFormatting sqref="U39 U12 U18 U20:U23">
    <cfRule type="cellIs" dxfId="67" priority="15" operator="greaterThan">
      <formula>0</formula>
    </cfRule>
  </conditionalFormatting>
  <conditionalFormatting sqref="U32">
    <cfRule type="cellIs" dxfId="66" priority="14" operator="greaterThan">
      <formula>0</formula>
    </cfRule>
  </conditionalFormatting>
  <conditionalFormatting sqref="U34">
    <cfRule type="cellIs" dxfId="65" priority="11" operator="greaterThan">
      <formula>0</formula>
    </cfRule>
  </conditionalFormatting>
  <conditionalFormatting sqref="U35">
    <cfRule type="cellIs" dxfId="64" priority="10" operator="greaterThan">
      <formula>0</formula>
    </cfRule>
  </conditionalFormatting>
  <conditionalFormatting sqref="U36">
    <cfRule type="cellIs" dxfId="63" priority="9" operator="greaterThan">
      <formula>0</formula>
    </cfRule>
  </conditionalFormatting>
  <conditionalFormatting sqref="U37">
    <cfRule type="cellIs" dxfId="62" priority="8" operator="greaterThan">
      <formula>0</formula>
    </cfRule>
  </conditionalFormatting>
  <conditionalFormatting sqref="U38">
    <cfRule type="cellIs" dxfId="61" priority="7" operator="greaterThan">
      <formula>0</formula>
    </cfRule>
  </conditionalFormatting>
  <conditionalFormatting sqref="U6:U10">
    <cfRule type="cellIs" dxfId="60" priority="6" operator="greaterThan">
      <formula>0</formula>
    </cfRule>
  </conditionalFormatting>
  <conditionalFormatting sqref="U11">
    <cfRule type="cellIs" dxfId="59" priority="5" operator="greaterThan">
      <formula>0</formula>
    </cfRule>
  </conditionalFormatting>
  <conditionalFormatting sqref="U13:U17">
    <cfRule type="cellIs" dxfId="58" priority="4" operator="greaterThan">
      <formula>0</formula>
    </cfRule>
  </conditionalFormatting>
  <conditionalFormatting sqref="U19">
    <cfRule type="cellIs" dxfId="57" priority="3" operator="greaterThan">
      <formula>0</formula>
    </cfRule>
  </conditionalFormatting>
  <conditionalFormatting sqref="U24">
    <cfRule type="cellIs" dxfId="56" priority="2" operator="greaterThan">
      <formula>0</formula>
    </cfRule>
  </conditionalFormatting>
  <conditionalFormatting sqref="U33">
    <cfRule type="cellIs" dxfId="55" priority="1" operator="greaterThan">
      <formula>0</formula>
    </cfRule>
  </conditionalFormatting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04"/>
  <sheetViews>
    <sheetView workbookViewId="0"/>
  </sheetViews>
  <sheetFormatPr defaultRowHeight="14.4" x14ac:dyDescent="0.3"/>
  <cols>
    <col min="2" max="2" width="19.6640625" customWidth="1"/>
    <col min="3" max="3" width="12.88671875" customWidth="1"/>
    <col min="4" max="4" width="18.33203125" customWidth="1"/>
    <col min="5" max="6" width="10.109375" bestFit="1" customWidth="1"/>
    <col min="7" max="14" width="9.109375" bestFit="1" customWidth="1"/>
    <col min="16" max="16" width="9.109375" bestFit="1" customWidth="1"/>
    <col min="17" max="17" width="14.33203125" customWidth="1"/>
    <col min="18" max="18" width="11" customWidth="1"/>
  </cols>
  <sheetData>
    <row r="1" spans="1:19" x14ac:dyDescent="0.3">
      <c r="A1" s="43" t="s">
        <v>10</v>
      </c>
      <c r="B1" s="43"/>
      <c r="C1" s="43" t="s">
        <v>53</v>
      </c>
    </row>
    <row r="3" spans="1:19" x14ac:dyDescent="0.3">
      <c r="B3" s="24" t="s">
        <v>23</v>
      </c>
      <c r="C3" s="21">
        <v>43436</v>
      </c>
      <c r="D3" s="21">
        <v>43443</v>
      </c>
      <c r="E3" s="21">
        <v>43450</v>
      </c>
      <c r="F3" s="21">
        <v>43464</v>
      </c>
      <c r="G3" s="21">
        <v>43471</v>
      </c>
      <c r="H3" s="21">
        <v>43478</v>
      </c>
      <c r="I3" s="21">
        <v>43485</v>
      </c>
      <c r="J3" s="21">
        <v>43492</v>
      </c>
      <c r="K3" s="21">
        <v>43499</v>
      </c>
      <c r="L3" s="21">
        <v>43506</v>
      </c>
      <c r="M3" s="21">
        <v>43513</v>
      </c>
      <c r="N3" s="21">
        <v>43520</v>
      </c>
      <c r="O3" s="21">
        <v>43527</v>
      </c>
      <c r="P3" s="21">
        <v>43534</v>
      </c>
      <c r="Q3" s="24"/>
    </row>
    <row r="4" spans="1:19" ht="43.2" x14ac:dyDescent="0.3">
      <c r="B4" s="25" t="s">
        <v>24</v>
      </c>
      <c r="C4" s="22" t="s">
        <v>22</v>
      </c>
      <c r="D4" s="22" t="s">
        <v>16</v>
      </c>
      <c r="E4" s="22" t="s">
        <v>17</v>
      </c>
      <c r="F4" s="26" t="s">
        <v>26</v>
      </c>
      <c r="G4" s="22" t="s">
        <v>33</v>
      </c>
      <c r="H4" s="22" t="s">
        <v>19</v>
      </c>
      <c r="I4" s="22" t="s">
        <v>20</v>
      </c>
      <c r="J4" s="22" t="s">
        <v>13</v>
      </c>
      <c r="K4" s="26" t="s">
        <v>21</v>
      </c>
      <c r="L4" s="26" t="s">
        <v>25</v>
      </c>
      <c r="M4" s="26" t="s">
        <v>54</v>
      </c>
      <c r="N4" s="26" t="s">
        <v>27</v>
      </c>
      <c r="O4" s="26" t="s">
        <v>28</v>
      </c>
      <c r="P4" s="26" t="s">
        <v>18</v>
      </c>
      <c r="Q4" s="48" t="s">
        <v>55</v>
      </c>
      <c r="R4" s="51" t="s">
        <v>61</v>
      </c>
      <c r="S4" s="56" t="s">
        <v>78</v>
      </c>
    </row>
    <row r="5" spans="1:19" x14ac:dyDescent="0.3">
      <c r="B5" s="2" t="s">
        <v>14</v>
      </c>
      <c r="C5" s="2">
        <f t="shared" ref="C5:C12" si="0">I37</f>
        <v>4</v>
      </c>
      <c r="D5" s="2">
        <f t="shared" ref="D5:D11" si="1">I52</f>
        <v>3</v>
      </c>
      <c r="E5" s="2">
        <f>I66</f>
        <v>-7</v>
      </c>
      <c r="F5" s="2">
        <f>I77</f>
        <v>5</v>
      </c>
      <c r="G5" s="2">
        <f>I89</f>
        <v>-2</v>
      </c>
      <c r="H5" s="2">
        <f>I104</f>
        <v>-12</v>
      </c>
      <c r="I5" s="2">
        <f>I120</f>
        <v>-1</v>
      </c>
      <c r="J5" s="2">
        <f>I132</f>
        <v>-3</v>
      </c>
      <c r="K5" s="2">
        <f>I144</f>
        <v>-2</v>
      </c>
      <c r="L5" s="2">
        <f>I160</f>
        <v>-3</v>
      </c>
      <c r="M5" s="2">
        <f>I171</f>
        <v>-1</v>
      </c>
      <c r="N5" s="2">
        <f>I179</f>
        <v>-5</v>
      </c>
      <c r="O5" s="2">
        <f>I185</f>
        <v>2</v>
      </c>
      <c r="P5" s="2">
        <f>I195</f>
        <v>1</v>
      </c>
      <c r="Q5" s="27">
        <f>SUM(LARGE(C5:P5,1))+SUM(LARGE(C5:P5,2))+SUM(LARGE(C5:P5,3))+SUM(LARGE(C5:P5,4))+SUM(LARGE(C5:P5,5))+SUM(LARGE(C5:P5,6))+SUM(LARGE(C5:P5,7))+SUM(LARGE(C5:P5,8))</f>
        <v>11</v>
      </c>
      <c r="R5" s="9"/>
      <c r="S5" s="9">
        <f>RANK(Q5,($Q$5:$Q$7,$Q$9:$Q$12,$Q$14:$Q$15,$Q$17))</f>
        <v>5</v>
      </c>
    </row>
    <row r="6" spans="1:19" x14ac:dyDescent="0.3">
      <c r="B6" s="2" t="s">
        <v>15</v>
      </c>
      <c r="C6" s="2">
        <f t="shared" si="0"/>
        <v>-5</v>
      </c>
      <c r="D6" s="2">
        <f t="shared" si="1"/>
        <v>3</v>
      </c>
      <c r="E6" s="2">
        <f>I67</f>
        <v>-2</v>
      </c>
      <c r="F6" s="2">
        <f>I78</f>
        <v>7</v>
      </c>
      <c r="G6" s="2">
        <f>I90</f>
        <v>3</v>
      </c>
      <c r="H6" s="2">
        <f>I105</f>
        <v>-4</v>
      </c>
      <c r="I6" s="2">
        <f>I121</f>
        <v>1</v>
      </c>
      <c r="J6" s="2">
        <f>I133</f>
        <v>-3</v>
      </c>
      <c r="K6" s="2">
        <f>I145</f>
        <v>1</v>
      </c>
      <c r="L6" s="2">
        <f>I161</f>
        <v>-8</v>
      </c>
      <c r="M6" s="2">
        <f>I172</f>
        <v>-5</v>
      </c>
      <c r="N6" s="2">
        <f>I180</f>
        <v>-5</v>
      </c>
      <c r="O6" s="2">
        <f>I186</f>
        <v>5</v>
      </c>
      <c r="P6" s="2">
        <f>I196</f>
        <v>-4</v>
      </c>
      <c r="Q6" s="27">
        <f t="shared" ref="Q6:Q33" si="2">SUM(LARGE(C6:P6,1))+SUM(LARGE(C6:P6,2))+SUM(LARGE(C6:P6,3))+SUM(LARGE(C6:P6,4))+SUM(LARGE(C6:P6,5))+SUM(LARGE(C6:P6,6))+SUM(LARGE(C6:P6,7))+SUM(LARGE(C6:P6,8))</f>
        <v>15</v>
      </c>
      <c r="R6" s="9"/>
      <c r="S6" s="9">
        <f>RANK(Q6,($Q$5:$Q$7,$Q$9:$Q$12,$Q$14:$Q$15,$Q$17))</f>
        <v>4</v>
      </c>
    </row>
    <row r="7" spans="1:19" x14ac:dyDescent="0.3">
      <c r="B7" s="2" t="s">
        <v>35</v>
      </c>
      <c r="C7" s="2">
        <f t="shared" si="0"/>
        <v>-2</v>
      </c>
      <c r="D7" s="2">
        <f t="shared" si="1"/>
        <v>3</v>
      </c>
      <c r="E7" s="2"/>
      <c r="F7" s="2">
        <f>I88</f>
        <v>1</v>
      </c>
      <c r="G7" s="2">
        <f>I96</f>
        <v>-6</v>
      </c>
      <c r="H7" s="2">
        <f>I110</f>
        <v>-2</v>
      </c>
      <c r="I7" s="2">
        <f>I126</f>
        <v>-4</v>
      </c>
      <c r="J7" s="2">
        <f>I138</f>
        <v>-5</v>
      </c>
      <c r="K7" s="2">
        <f>I150</f>
        <v>3</v>
      </c>
      <c r="L7" s="2">
        <f>I166</f>
        <v>2</v>
      </c>
      <c r="M7" s="2"/>
      <c r="N7" s="2"/>
      <c r="O7" s="23"/>
      <c r="P7" s="2">
        <f>I202</f>
        <v>-4</v>
      </c>
      <c r="Q7" s="27">
        <f t="shared" si="2"/>
        <v>-3</v>
      </c>
      <c r="R7" s="9"/>
      <c r="S7" s="9">
        <f>RANK(Q7,($Q$5:$Q$7,$Q$9:$Q$12,$Q$14:$Q$15,$Q$17))</f>
        <v>7</v>
      </c>
    </row>
    <row r="8" spans="1:19" x14ac:dyDescent="0.3">
      <c r="B8" s="2" t="s">
        <v>12</v>
      </c>
      <c r="C8" s="2">
        <f t="shared" si="0"/>
        <v>-3</v>
      </c>
      <c r="D8" s="2">
        <f t="shared" si="1"/>
        <v>0</v>
      </c>
      <c r="E8" s="2"/>
      <c r="F8" s="2"/>
      <c r="G8" s="2">
        <f>I97</f>
        <v>5</v>
      </c>
      <c r="H8" s="2">
        <f>I111</f>
        <v>5</v>
      </c>
      <c r="I8" s="2">
        <f>I127</f>
        <v>1</v>
      </c>
      <c r="J8" s="2">
        <f>I139</f>
        <v>-12</v>
      </c>
      <c r="K8" s="2"/>
      <c r="L8" s="2">
        <f>I169</f>
        <v>0</v>
      </c>
      <c r="M8" s="2"/>
      <c r="N8" s="2"/>
      <c r="O8" s="23"/>
      <c r="P8" s="2"/>
      <c r="Q8" s="27" t="e">
        <f t="shared" si="2"/>
        <v>#NUM!</v>
      </c>
      <c r="R8" s="9"/>
      <c r="S8" s="9"/>
    </row>
    <row r="9" spans="1:19" x14ac:dyDescent="0.3">
      <c r="A9" s="9"/>
      <c r="B9" s="23" t="s">
        <v>36</v>
      </c>
      <c r="C9" s="2">
        <f t="shared" si="0"/>
        <v>3</v>
      </c>
      <c r="D9" s="2">
        <f t="shared" si="1"/>
        <v>7</v>
      </c>
      <c r="E9" s="2">
        <f>I68</f>
        <v>8</v>
      </c>
      <c r="F9" s="2">
        <f>I79</f>
        <v>4</v>
      </c>
      <c r="G9" s="2">
        <f>I91</f>
        <v>4</v>
      </c>
      <c r="H9" s="2">
        <f>I106</f>
        <v>0</v>
      </c>
      <c r="I9" s="2">
        <f>I122</f>
        <v>-1</v>
      </c>
      <c r="J9" s="2">
        <f>I134</f>
        <v>-3</v>
      </c>
      <c r="K9" s="2">
        <f>I146</f>
        <v>-2</v>
      </c>
      <c r="L9" s="2">
        <f>I162</f>
        <v>-3</v>
      </c>
      <c r="M9" s="2">
        <f>I173</f>
        <v>-2</v>
      </c>
      <c r="N9" s="2">
        <f>I181</f>
        <v>-1</v>
      </c>
      <c r="O9" s="23">
        <f>I187</f>
        <v>-4</v>
      </c>
      <c r="P9" s="2">
        <f>I197</f>
        <v>-4</v>
      </c>
      <c r="Q9" s="27">
        <f t="shared" si="2"/>
        <v>24</v>
      </c>
      <c r="R9" s="9"/>
      <c r="S9" s="57">
        <f>RANK(Q9,($Q$5:$Q$7,$Q$9:$Q$12,$Q$14:$Q$15,$Q$17))</f>
        <v>3</v>
      </c>
    </row>
    <row r="10" spans="1:19" x14ac:dyDescent="0.3">
      <c r="A10" s="9"/>
      <c r="B10" s="23" t="s">
        <v>37</v>
      </c>
      <c r="C10" s="2">
        <f t="shared" si="0"/>
        <v>7</v>
      </c>
      <c r="D10" s="2">
        <f t="shared" si="1"/>
        <v>5</v>
      </c>
      <c r="E10" s="2">
        <f>I69</f>
        <v>5</v>
      </c>
      <c r="F10" s="2">
        <f>I80</f>
        <v>11</v>
      </c>
      <c r="G10" s="2">
        <f>I92</f>
        <v>-1</v>
      </c>
      <c r="H10" s="2">
        <f>I107</f>
        <v>2</v>
      </c>
      <c r="I10" s="2">
        <f>I123</f>
        <v>2</v>
      </c>
      <c r="J10" s="2">
        <f>I135</f>
        <v>-10</v>
      </c>
      <c r="K10" s="2">
        <f>I147</f>
        <v>3</v>
      </c>
      <c r="L10" s="2">
        <f>I163</f>
        <v>6</v>
      </c>
      <c r="M10" s="2">
        <f>I174</f>
        <v>-2</v>
      </c>
      <c r="N10" s="2">
        <f>I182</f>
        <v>-8</v>
      </c>
      <c r="O10" s="23">
        <f>I188</f>
        <v>-4</v>
      </c>
      <c r="P10" s="2">
        <f>I198</f>
        <v>-4</v>
      </c>
      <c r="Q10" s="27">
        <f t="shared" si="2"/>
        <v>41</v>
      </c>
      <c r="R10" s="9"/>
      <c r="S10" s="58">
        <f>RANK(Q10,($Q$5:$Q$7,$Q$9:$Q$12,$Q$14:$Q$15,$Q$17))</f>
        <v>1</v>
      </c>
    </row>
    <row r="11" spans="1:19" x14ac:dyDescent="0.3">
      <c r="A11" s="9"/>
      <c r="B11" s="23" t="s">
        <v>8</v>
      </c>
      <c r="C11" s="2">
        <f t="shared" si="0"/>
        <v>10</v>
      </c>
      <c r="D11" s="2">
        <f t="shared" si="1"/>
        <v>8</v>
      </c>
      <c r="E11" s="2">
        <f>I70</f>
        <v>0</v>
      </c>
      <c r="F11" s="2">
        <f>I81</f>
        <v>-1</v>
      </c>
      <c r="G11" s="2">
        <f>I93</f>
        <v>5</v>
      </c>
      <c r="H11" s="2">
        <f>I108</f>
        <v>-7</v>
      </c>
      <c r="I11" s="2">
        <f>I124</f>
        <v>3</v>
      </c>
      <c r="J11" s="2">
        <f>I136</f>
        <v>-1</v>
      </c>
      <c r="K11" s="2">
        <f>I148</f>
        <v>1</v>
      </c>
      <c r="L11" s="2">
        <f>I164</f>
        <v>-10</v>
      </c>
      <c r="M11" s="2"/>
      <c r="N11" s="2">
        <f>I183</f>
        <v>-2</v>
      </c>
      <c r="O11" s="23">
        <f>I189</f>
        <v>4</v>
      </c>
      <c r="P11" s="2">
        <f>I199</f>
        <v>-1</v>
      </c>
      <c r="Q11" s="27">
        <f t="shared" si="2"/>
        <v>30</v>
      </c>
      <c r="R11" s="9"/>
      <c r="S11" s="59">
        <f>RANK(Q11,($Q$5:$Q$7,$Q$9:$Q$12,$Q$14:$Q$15,$Q$17))</f>
        <v>2</v>
      </c>
    </row>
    <row r="12" spans="1:19" x14ac:dyDescent="0.3">
      <c r="A12" s="9"/>
      <c r="B12" s="23" t="s">
        <v>38</v>
      </c>
      <c r="C12" s="2">
        <f t="shared" si="0"/>
        <v>-13</v>
      </c>
      <c r="D12" s="2"/>
      <c r="E12" s="2">
        <f>I76</f>
        <v>-4</v>
      </c>
      <c r="F12" s="2">
        <f>I84</f>
        <v>0</v>
      </c>
      <c r="G12" s="2">
        <f>I94</f>
        <v>-13</v>
      </c>
      <c r="H12" s="2">
        <f>I109</f>
        <v>-16</v>
      </c>
      <c r="I12" s="2">
        <f>I125</f>
        <v>-1</v>
      </c>
      <c r="J12" s="2">
        <f>I137</f>
        <v>-9</v>
      </c>
      <c r="K12" s="2">
        <f>I149</f>
        <v>-3</v>
      </c>
      <c r="L12" s="2">
        <f>I165</f>
        <v>-8</v>
      </c>
      <c r="M12" s="2"/>
      <c r="N12" s="2"/>
      <c r="O12" s="23"/>
      <c r="P12" s="2"/>
      <c r="Q12" s="27">
        <f t="shared" si="2"/>
        <v>-51</v>
      </c>
      <c r="R12" s="9"/>
      <c r="S12" s="9">
        <f>RANK(Q12,($Q$5:$Q$7,$Q$9:$Q$12,$Q$14:$Q$15,$Q$17))</f>
        <v>10</v>
      </c>
    </row>
    <row r="13" spans="1:19" x14ac:dyDescent="0.3">
      <c r="A13" s="9"/>
      <c r="B13" s="23" t="s">
        <v>39</v>
      </c>
      <c r="C13" s="2">
        <f>I47</f>
        <v>-5</v>
      </c>
      <c r="D13" s="2">
        <f>I61</f>
        <v>4</v>
      </c>
      <c r="E13" s="2">
        <f>I72</f>
        <v>0</v>
      </c>
      <c r="F13" s="2"/>
      <c r="G13" s="2">
        <f>I98</f>
        <v>1</v>
      </c>
      <c r="H13" s="2"/>
      <c r="I13" s="2"/>
      <c r="J13" s="2"/>
      <c r="K13" s="2"/>
      <c r="L13" s="2"/>
      <c r="M13" s="2"/>
      <c r="N13" s="2"/>
      <c r="O13" s="23"/>
      <c r="P13" s="2"/>
      <c r="Q13" s="27" t="e">
        <f t="shared" si="2"/>
        <v>#NUM!</v>
      </c>
      <c r="R13" s="9"/>
      <c r="S13" s="29"/>
    </row>
    <row r="14" spans="1:19" x14ac:dyDescent="0.3">
      <c r="A14" s="9"/>
      <c r="B14" s="23" t="s">
        <v>40</v>
      </c>
      <c r="C14" s="2">
        <f>I51</f>
        <v>-8</v>
      </c>
      <c r="D14" s="2">
        <f>I65</f>
        <v>-2</v>
      </c>
      <c r="E14" s="2"/>
      <c r="F14" s="2"/>
      <c r="G14" s="2">
        <f>I103</f>
        <v>-11</v>
      </c>
      <c r="H14" s="2">
        <f>I115</f>
        <v>-12</v>
      </c>
      <c r="I14" s="2"/>
      <c r="J14" s="2">
        <f>I141</f>
        <v>-3</v>
      </c>
      <c r="K14" s="2">
        <f>I151</f>
        <v>0</v>
      </c>
      <c r="L14" s="2"/>
      <c r="M14" s="2"/>
      <c r="N14" s="2">
        <f>I184</f>
        <v>-7</v>
      </c>
      <c r="O14" s="23">
        <f>I190</f>
        <v>-6</v>
      </c>
      <c r="P14" s="2">
        <f>I200</f>
        <v>0</v>
      </c>
      <c r="Q14" s="27">
        <f t="shared" si="2"/>
        <v>-37</v>
      </c>
      <c r="R14" s="9"/>
      <c r="S14" s="9">
        <f>RANK(Q14,($Q$5:$Q$7,$Q$9:$Q$12,$Q$14:$Q$15,$Q$17))</f>
        <v>9</v>
      </c>
    </row>
    <row r="15" spans="1:19" x14ac:dyDescent="0.3">
      <c r="A15" s="9"/>
      <c r="B15" s="23" t="s">
        <v>41</v>
      </c>
      <c r="C15" s="2">
        <f>I46</f>
        <v>11</v>
      </c>
      <c r="D15" s="2">
        <f>I60</f>
        <v>-3</v>
      </c>
      <c r="E15" s="2">
        <f>I71</f>
        <v>-4</v>
      </c>
      <c r="F15" s="2">
        <f>I82</f>
        <v>4</v>
      </c>
      <c r="G15" s="2"/>
      <c r="H15" s="2">
        <f>I116</f>
        <v>-8</v>
      </c>
      <c r="I15" s="2">
        <f>I130</f>
        <v>-5</v>
      </c>
      <c r="J15" s="2">
        <f>I140</f>
        <v>-4</v>
      </c>
      <c r="K15" s="2"/>
      <c r="L15" s="2"/>
      <c r="M15" s="2">
        <f>I175</f>
        <v>-1</v>
      </c>
      <c r="N15" s="2"/>
      <c r="O15" s="2">
        <f>I191</f>
        <v>-1</v>
      </c>
      <c r="P15" s="2">
        <f>I204</f>
        <v>8</v>
      </c>
      <c r="Q15" s="27">
        <f t="shared" si="2"/>
        <v>10</v>
      </c>
      <c r="R15" s="9"/>
      <c r="S15" s="9">
        <f>RANK(Q15,($Q$5:$Q$7,$Q$9:$Q$12,$Q$14:$Q$15,$Q$17))</f>
        <v>6</v>
      </c>
    </row>
    <row r="16" spans="1:19" x14ac:dyDescent="0.3">
      <c r="A16" s="9"/>
      <c r="B16" s="23" t="s">
        <v>42</v>
      </c>
      <c r="C16" s="2">
        <f>I48</f>
        <v>-14</v>
      </c>
      <c r="D16" s="2">
        <f>I62</f>
        <v>-37</v>
      </c>
      <c r="E16" s="2">
        <f>I73</f>
        <v>-10</v>
      </c>
      <c r="F16" s="2">
        <f>I83</f>
        <v>-3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7" t="e">
        <f t="shared" si="2"/>
        <v>#NUM!</v>
      </c>
      <c r="R16" s="9"/>
      <c r="S16" s="29"/>
    </row>
    <row r="17" spans="1:19" x14ac:dyDescent="0.3">
      <c r="A17" s="9"/>
      <c r="B17" s="23" t="s">
        <v>43</v>
      </c>
      <c r="C17" s="2">
        <f>I49</f>
        <v>-16</v>
      </c>
      <c r="D17" s="2">
        <f>I63</f>
        <v>-1</v>
      </c>
      <c r="E17" s="2"/>
      <c r="F17" s="2"/>
      <c r="G17" s="2">
        <f>I99</f>
        <v>-14</v>
      </c>
      <c r="H17" s="2">
        <f>I112</f>
        <v>-7</v>
      </c>
      <c r="I17" s="2">
        <f>I128</f>
        <v>5</v>
      </c>
      <c r="J17" s="2"/>
      <c r="K17" s="2">
        <f>I155</f>
        <v>2</v>
      </c>
      <c r="L17" s="2"/>
      <c r="M17" s="2">
        <f>I176</f>
        <v>2</v>
      </c>
      <c r="N17" s="2"/>
      <c r="O17" s="2">
        <f>I193</f>
        <v>-1</v>
      </c>
      <c r="P17" s="2">
        <f>I201</f>
        <v>-8</v>
      </c>
      <c r="Q17" s="27">
        <f t="shared" si="2"/>
        <v>-22</v>
      </c>
      <c r="R17" s="9"/>
      <c r="S17" s="9">
        <f>RANK(Q17,($Q$5:$Q$7,$Q$9:$Q$12,$Q$14:$Q$15,$Q$17))</f>
        <v>8</v>
      </c>
    </row>
    <row r="18" spans="1:19" x14ac:dyDescent="0.3">
      <c r="A18" s="9"/>
      <c r="B18" s="23" t="s">
        <v>59</v>
      </c>
      <c r="C18" s="2"/>
      <c r="D18" s="2"/>
      <c r="E18" s="2">
        <f>I74</f>
        <v>-6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7" t="e">
        <f t="shared" si="2"/>
        <v>#NUM!</v>
      </c>
      <c r="R18" s="9"/>
      <c r="S18" s="9"/>
    </row>
    <row r="19" spans="1:19" x14ac:dyDescent="0.3">
      <c r="B19" s="23" t="s">
        <v>60</v>
      </c>
      <c r="C19" s="2"/>
      <c r="D19" s="2"/>
      <c r="E19" s="2">
        <f>I75</f>
        <v>-4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7" t="e">
        <f t="shared" si="2"/>
        <v>#NUM!</v>
      </c>
      <c r="R19" s="9"/>
      <c r="S19" s="9"/>
    </row>
    <row r="20" spans="1:19" x14ac:dyDescent="0.3">
      <c r="B20" s="28" t="s">
        <v>76</v>
      </c>
      <c r="C20" s="2"/>
      <c r="D20" s="2"/>
      <c r="E20" s="2"/>
      <c r="F20" s="2"/>
      <c r="G20" s="2"/>
      <c r="H20" s="2"/>
      <c r="I20" s="2"/>
      <c r="J20" s="2"/>
      <c r="K20" s="50" t="s">
        <v>45</v>
      </c>
      <c r="L20" s="2"/>
      <c r="M20" s="2"/>
      <c r="N20" s="2"/>
      <c r="O20" s="2"/>
      <c r="P20" s="2"/>
      <c r="Q20" s="27" t="e">
        <f t="shared" si="2"/>
        <v>#NUM!</v>
      </c>
      <c r="R20" s="9"/>
      <c r="S20" s="9"/>
    </row>
    <row r="21" spans="1:19" x14ac:dyDescent="0.3">
      <c r="B21" s="23" t="s">
        <v>75</v>
      </c>
      <c r="C21" s="2"/>
      <c r="D21" s="2"/>
      <c r="E21" s="2"/>
      <c r="F21" s="2"/>
      <c r="G21" s="2"/>
      <c r="H21" s="2"/>
      <c r="I21" s="2"/>
      <c r="J21" s="2"/>
      <c r="K21" s="50" t="s">
        <v>45</v>
      </c>
      <c r="L21" s="2"/>
      <c r="M21" s="2"/>
      <c r="N21" s="2"/>
      <c r="O21" s="2"/>
      <c r="P21" s="2"/>
      <c r="Q21" s="27" t="e">
        <f t="shared" si="2"/>
        <v>#NUM!</v>
      </c>
      <c r="R21" s="9"/>
      <c r="S21" s="9"/>
    </row>
    <row r="22" spans="1:19" x14ac:dyDescent="0.3">
      <c r="B22" s="23" t="s">
        <v>52</v>
      </c>
      <c r="C22" s="2">
        <f>I50</f>
        <v>-6</v>
      </c>
      <c r="D22" s="2"/>
      <c r="E22" s="2"/>
      <c r="F22" s="2"/>
      <c r="G22" s="2"/>
      <c r="H22" s="2"/>
      <c r="I22" s="2"/>
      <c r="J22" s="2"/>
      <c r="K22" s="2"/>
      <c r="L22" s="2">
        <f>I170</f>
        <v>-11</v>
      </c>
      <c r="M22" s="2"/>
      <c r="N22" s="2"/>
      <c r="O22" s="2"/>
      <c r="P22" s="2"/>
      <c r="Q22" s="27" t="e">
        <f t="shared" si="2"/>
        <v>#NUM!</v>
      </c>
      <c r="R22" s="9"/>
      <c r="S22" s="9"/>
    </row>
    <row r="23" spans="1:19" x14ac:dyDescent="0.3">
      <c r="B23" s="2" t="s">
        <v>56</v>
      </c>
      <c r="C23" s="2">
        <f>I45</f>
        <v>-52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7" t="e">
        <f t="shared" si="2"/>
        <v>#NUM!</v>
      </c>
      <c r="R23" s="9"/>
      <c r="S23" s="9"/>
    </row>
    <row r="24" spans="1:19" x14ac:dyDescent="0.3">
      <c r="B24" s="2" t="s">
        <v>57</v>
      </c>
      <c r="C24" s="2"/>
      <c r="D24" s="2">
        <f>I64</f>
        <v>-25</v>
      </c>
      <c r="E24" s="2"/>
      <c r="F24" s="2"/>
      <c r="G24" s="2"/>
      <c r="H24" s="2"/>
      <c r="I24" s="2">
        <f>I131</f>
        <v>-23</v>
      </c>
      <c r="J24" s="2"/>
      <c r="K24" s="2">
        <f>I156</f>
        <v>-15</v>
      </c>
      <c r="L24" s="2"/>
      <c r="M24" s="2"/>
      <c r="N24" s="2"/>
      <c r="O24" s="2"/>
      <c r="P24" s="2"/>
      <c r="Q24" s="27" t="e">
        <f t="shared" ref="Q24" si="3">SUM(LARGE(C24:P24,1))+SUM(LARGE(C24:P24,2))+SUM(LARGE(C24:P24,3))+SUM(LARGE(C24:P24,4))+SUM(LARGE(C24:P24,5))+SUM(LARGE(C24:P24,6))+SUM(LARGE(C24:P24,7))+SUM(LARGE(C24:P24,8))</f>
        <v>#NUM!</v>
      </c>
      <c r="R24" s="9"/>
      <c r="S24" s="9"/>
    </row>
    <row r="25" spans="1:19" x14ac:dyDescent="0.3">
      <c r="B25" s="2" t="s">
        <v>58</v>
      </c>
      <c r="C25" s="2"/>
      <c r="D25" s="2">
        <f>I59</f>
        <v>-6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7" t="e">
        <f t="shared" ref="Q25:Q32" si="4">SUM(LARGE(C25:P25,1))+SUM(LARGE(C25:P25,2))+SUM(LARGE(C25:P25,3))+SUM(LARGE(C25:P25,4))+SUM(LARGE(C25:P25,5))+SUM(LARGE(C25:P25,6))+SUM(LARGE(C25:P25,7))+SUM(LARGE(C25:P25,8))</f>
        <v>#NUM!</v>
      </c>
      <c r="R25" s="9"/>
      <c r="S25" s="9"/>
    </row>
    <row r="26" spans="1:19" x14ac:dyDescent="0.3">
      <c r="B26" s="2" t="s">
        <v>62</v>
      </c>
      <c r="C26" s="2"/>
      <c r="D26" s="2"/>
      <c r="E26" s="2"/>
      <c r="F26" s="2">
        <f>I85</f>
        <v>5</v>
      </c>
      <c r="G26" s="2">
        <f>I102</f>
        <v>5</v>
      </c>
      <c r="H26" s="2"/>
      <c r="I26" s="2"/>
      <c r="J26" s="2"/>
      <c r="K26" s="2"/>
      <c r="L26" s="2"/>
      <c r="M26" s="2"/>
      <c r="N26" s="2"/>
      <c r="O26" s="2"/>
      <c r="P26" s="2"/>
      <c r="Q26" s="27" t="e">
        <f t="shared" si="4"/>
        <v>#NUM!</v>
      </c>
      <c r="R26" s="9"/>
      <c r="S26" s="9"/>
    </row>
    <row r="27" spans="1:19" x14ac:dyDescent="0.3">
      <c r="B27" s="2" t="s">
        <v>63</v>
      </c>
      <c r="C27" s="2"/>
      <c r="D27" s="2"/>
      <c r="E27" s="2"/>
      <c r="F27" s="2">
        <f>I86</f>
        <v>0</v>
      </c>
      <c r="G27" s="2">
        <f>I95</f>
        <v>1</v>
      </c>
      <c r="H27" s="2"/>
      <c r="I27" s="2"/>
      <c r="J27" s="2"/>
      <c r="K27" s="2"/>
      <c r="L27" s="2"/>
      <c r="M27" s="2"/>
      <c r="N27" s="2"/>
      <c r="O27" s="2"/>
      <c r="P27" s="2"/>
      <c r="Q27" s="27" t="e">
        <f t="shared" si="4"/>
        <v>#NUM!</v>
      </c>
      <c r="R27" s="9"/>
      <c r="S27" s="9"/>
    </row>
    <row r="28" spans="1:19" x14ac:dyDescent="0.3">
      <c r="B28" s="2" t="s">
        <v>64</v>
      </c>
      <c r="C28" s="2"/>
      <c r="D28" s="2"/>
      <c r="E28" s="2"/>
      <c r="F28" s="2">
        <f>I87</f>
        <v>-8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7" t="e">
        <f t="shared" si="4"/>
        <v>#NUM!</v>
      </c>
      <c r="R28" s="9"/>
      <c r="S28" s="9"/>
    </row>
    <row r="29" spans="1:19" x14ac:dyDescent="0.3">
      <c r="B29" s="2" t="s">
        <v>69</v>
      </c>
      <c r="C29" s="2"/>
      <c r="D29" s="2"/>
      <c r="E29" s="2"/>
      <c r="F29" s="2"/>
      <c r="G29" s="2">
        <f>I100</f>
        <v>3</v>
      </c>
      <c r="H29" s="50" t="s">
        <v>45</v>
      </c>
      <c r="I29" s="2"/>
      <c r="J29" s="2"/>
      <c r="K29" s="2"/>
      <c r="L29" s="2"/>
      <c r="M29" s="2"/>
      <c r="N29" s="2"/>
      <c r="O29" s="2"/>
      <c r="P29" s="2"/>
      <c r="Q29" s="27" t="e">
        <f t="shared" si="4"/>
        <v>#NUM!</v>
      </c>
      <c r="R29" s="9"/>
      <c r="S29" s="9"/>
    </row>
    <row r="30" spans="1:19" x14ac:dyDescent="0.3">
      <c r="A30" t="s">
        <v>72</v>
      </c>
      <c r="B30" s="2" t="s">
        <v>71</v>
      </c>
      <c r="C30" s="2"/>
      <c r="D30" s="2"/>
      <c r="E30" s="2"/>
      <c r="F30" s="2"/>
      <c r="G30" s="2"/>
      <c r="H30" s="2">
        <f>I117</f>
        <v>-1</v>
      </c>
      <c r="I30" s="2"/>
      <c r="J30" s="2">
        <f>I142</f>
        <v>0</v>
      </c>
      <c r="K30" s="2">
        <f>I152</f>
        <v>-2</v>
      </c>
      <c r="L30" s="2">
        <f>I167</f>
        <v>-1</v>
      </c>
      <c r="M30" s="2"/>
      <c r="N30" s="2"/>
      <c r="O30" s="2"/>
      <c r="P30" s="2"/>
      <c r="Q30" s="27" t="e">
        <f t="shared" si="4"/>
        <v>#NUM!</v>
      </c>
      <c r="R30" s="9"/>
      <c r="S30" s="9"/>
    </row>
    <row r="31" spans="1:19" x14ac:dyDescent="0.3">
      <c r="A31" t="s">
        <v>73</v>
      </c>
      <c r="B31" s="2" t="s">
        <v>71</v>
      </c>
      <c r="C31" s="2"/>
      <c r="D31" s="2"/>
      <c r="E31" s="2"/>
      <c r="F31" s="2"/>
      <c r="G31" s="2"/>
      <c r="H31" s="2">
        <f>I118</f>
        <v>-11</v>
      </c>
      <c r="I31" s="2"/>
      <c r="J31" s="2">
        <f>I143</f>
        <v>-3</v>
      </c>
      <c r="K31" s="2">
        <f>I153</f>
        <v>-3</v>
      </c>
      <c r="L31" s="2">
        <f>I168</f>
        <v>-8</v>
      </c>
      <c r="M31" s="2"/>
      <c r="N31" s="2"/>
      <c r="O31" s="2"/>
      <c r="P31" s="2"/>
      <c r="Q31" s="27" t="e">
        <f t="shared" si="4"/>
        <v>#NUM!</v>
      </c>
      <c r="R31" s="9"/>
      <c r="S31" s="9"/>
    </row>
    <row r="32" spans="1:19" x14ac:dyDescent="0.3">
      <c r="B32" s="2" t="s">
        <v>44</v>
      </c>
      <c r="C32" s="2"/>
      <c r="D32" s="2"/>
      <c r="E32" s="2"/>
      <c r="F32" s="2"/>
      <c r="G32" s="2"/>
      <c r="H32" s="2">
        <f>I119</f>
        <v>-32</v>
      </c>
      <c r="I32" s="2"/>
      <c r="J32" s="2"/>
      <c r="K32" s="50" t="s">
        <v>45</v>
      </c>
      <c r="L32" s="2"/>
      <c r="M32" s="2">
        <f>I177</f>
        <v>-30</v>
      </c>
      <c r="N32" s="2"/>
      <c r="O32" s="2">
        <f>I192</f>
        <v>-23</v>
      </c>
      <c r="P32" s="2"/>
      <c r="Q32" s="27" t="e">
        <f t="shared" si="4"/>
        <v>#NUM!</v>
      </c>
      <c r="R32" s="9"/>
      <c r="S32" s="9"/>
    </row>
    <row r="33" spans="1:19" x14ac:dyDescent="0.3">
      <c r="B33" s="23" t="s">
        <v>70</v>
      </c>
      <c r="C33" s="2"/>
      <c r="D33" s="2"/>
      <c r="E33" s="2"/>
      <c r="F33" s="2"/>
      <c r="G33" s="2">
        <f>I101</f>
        <v>-30</v>
      </c>
      <c r="H33" s="2">
        <f>I114</f>
        <v>-20</v>
      </c>
      <c r="I33" s="2">
        <f>I129</f>
        <v>-8</v>
      </c>
      <c r="J33" s="2"/>
      <c r="K33" s="2">
        <f>I154</f>
        <v>0</v>
      </c>
      <c r="L33" s="2"/>
      <c r="M33" s="2">
        <f>I178</f>
        <v>-6</v>
      </c>
      <c r="N33" s="2"/>
      <c r="O33" s="2">
        <f>I194</f>
        <v>-5</v>
      </c>
      <c r="P33" s="2"/>
      <c r="Q33" s="27" t="e">
        <f t="shared" si="2"/>
        <v>#NUM!</v>
      </c>
      <c r="R33" s="9"/>
      <c r="S33" s="9"/>
    </row>
    <row r="34" spans="1:19" x14ac:dyDescent="0.3">
      <c r="B34" s="17"/>
      <c r="M34" s="9"/>
      <c r="N34" s="9"/>
      <c r="O34" s="9"/>
      <c r="P34" s="9"/>
      <c r="Q34" s="9"/>
      <c r="R34" s="9"/>
      <c r="S34" s="9"/>
    </row>
    <row r="35" spans="1:19" x14ac:dyDescent="0.3">
      <c r="A35" t="s">
        <v>11</v>
      </c>
      <c r="M35" s="9"/>
      <c r="N35" s="9"/>
      <c r="O35" s="9"/>
      <c r="P35" s="9"/>
      <c r="Q35" s="9"/>
      <c r="R35" s="9"/>
      <c r="S35" s="9"/>
    </row>
    <row r="36" spans="1:19" x14ac:dyDescent="0.3">
      <c r="B36" s="2" t="s">
        <v>6</v>
      </c>
      <c r="C36" s="2" t="s">
        <v>9</v>
      </c>
      <c r="D36" s="2" t="s">
        <v>7</v>
      </c>
      <c r="E36" s="2" t="s">
        <v>0</v>
      </c>
      <c r="F36" s="2" t="s">
        <v>2</v>
      </c>
      <c r="G36" s="2" t="s">
        <v>1</v>
      </c>
      <c r="H36" s="2" t="s">
        <v>3</v>
      </c>
      <c r="I36" s="2" t="s">
        <v>4</v>
      </c>
      <c r="J36" s="2" t="s">
        <v>5</v>
      </c>
    </row>
    <row r="37" spans="1:19" x14ac:dyDescent="0.3">
      <c r="B37" s="3" t="s">
        <v>14</v>
      </c>
      <c r="C37" s="4">
        <v>43436</v>
      </c>
      <c r="D37" s="4" t="s">
        <v>22</v>
      </c>
      <c r="E37" s="5">
        <v>8.5</v>
      </c>
      <c r="F37" s="5">
        <v>77</v>
      </c>
      <c r="G37" s="5">
        <v>72</v>
      </c>
      <c r="H37" s="5">
        <f t="shared" ref="H37:H53" si="5">F37-ROUND(E37,0)</f>
        <v>68</v>
      </c>
      <c r="I37" s="5">
        <f t="shared" ref="I37:I53" si="6">G37-H37</f>
        <v>4</v>
      </c>
      <c r="J37" s="6">
        <f t="shared" ref="J37:J53" si="7">IF(I37&gt;0, E37-I37*0.3, IF(I37&lt;-3, E37+0.1, E37))</f>
        <v>7.3</v>
      </c>
    </row>
    <row r="38" spans="1:19" x14ac:dyDescent="0.3">
      <c r="B38" s="7" t="s">
        <v>15</v>
      </c>
      <c r="C38" s="8">
        <v>43436</v>
      </c>
      <c r="D38" s="8" t="s">
        <v>22</v>
      </c>
      <c r="E38" s="9">
        <v>5.6</v>
      </c>
      <c r="F38" s="9">
        <v>83</v>
      </c>
      <c r="G38" s="9">
        <v>72</v>
      </c>
      <c r="H38" s="9">
        <f t="shared" si="5"/>
        <v>77</v>
      </c>
      <c r="I38" s="9">
        <f t="shared" si="6"/>
        <v>-5</v>
      </c>
      <c r="J38" s="10">
        <f t="shared" si="7"/>
        <v>5.6999999999999993</v>
      </c>
    </row>
    <row r="39" spans="1:19" x14ac:dyDescent="0.3">
      <c r="B39" s="7" t="s">
        <v>35</v>
      </c>
      <c r="C39" s="8">
        <v>43436</v>
      </c>
      <c r="D39" s="8" t="s">
        <v>22</v>
      </c>
      <c r="E39" s="9">
        <v>4.3</v>
      </c>
      <c r="F39" s="9">
        <v>78</v>
      </c>
      <c r="G39" s="9">
        <v>72</v>
      </c>
      <c r="H39" s="9">
        <f t="shared" ref="H39:H41" si="8">F39-ROUND(E39,0)</f>
        <v>74</v>
      </c>
      <c r="I39" s="9">
        <f t="shared" ref="I39:I41" si="9">G39-H39</f>
        <v>-2</v>
      </c>
      <c r="J39" s="40">
        <f t="shared" ref="J39:J41" si="10">IF(I39&gt;0, E39-I39*0.3, IF(I39&lt;-3, E39+0.1, E39))</f>
        <v>4.3</v>
      </c>
    </row>
    <row r="40" spans="1:19" x14ac:dyDescent="0.3">
      <c r="B40" s="7" t="s">
        <v>12</v>
      </c>
      <c r="C40" s="8">
        <v>43436</v>
      </c>
      <c r="D40" s="8" t="s">
        <v>22</v>
      </c>
      <c r="E40" s="9">
        <v>15.5</v>
      </c>
      <c r="F40" s="29">
        <v>91</v>
      </c>
      <c r="G40" s="9">
        <v>72</v>
      </c>
      <c r="H40" s="9">
        <f t="shared" si="8"/>
        <v>75</v>
      </c>
      <c r="I40" s="9">
        <f t="shared" si="9"/>
        <v>-3</v>
      </c>
      <c r="J40" s="40">
        <f t="shared" si="10"/>
        <v>15.5</v>
      </c>
    </row>
    <row r="41" spans="1:19" x14ac:dyDescent="0.3">
      <c r="B41" s="7" t="s">
        <v>36</v>
      </c>
      <c r="C41" s="8">
        <v>43436</v>
      </c>
      <c r="D41" s="8" t="s">
        <v>22</v>
      </c>
      <c r="E41" s="29">
        <v>8.1</v>
      </c>
      <c r="F41" s="9">
        <v>77</v>
      </c>
      <c r="G41" s="9">
        <v>72</v>
      </c>
      <c r="H41" s="9">
        <f t="shared" si="8"/>
        <v>69</v>
      </c>
      <c r="I41" s="9">
        <f t="shared" si="9"/>
        <v>3</v>
      </c>
      <c r="J41" s="40">
        <f t="shared" si="10"/>
        <v>7.1999999999999993</v>
      </c>
    </row>
    <row r="42" spans="1:19" x14ac:dyDescent="0.3">
      <c r="B42" s="7" t="s">
        <v>37</v>
      </c>
      <c r="C42" s="8">
        <v>43436</v>
      </c>
      <c r="D42" s="8" t="s">
        <v>22</v>
      </c>
      <c r="E42" s="44">
        <v>17.600000000000001</v>
      </c>
      <c r="F42" s="29">
        <v>83</v>
      </c>
      <c r="G42" s="9">
        <v>72</v>
      </c>
      <c r="H42" s="9">
        <f t="shared" si="5"/>
        <v>65</v>
      </c>
      <c r="I42" s="9">
        <f t="shared" si="6"/>
        <v>7</v>
      </c>
      <c r="J42" s="10">
        <f t="shared" si="7"/>
        <v>15.500000000000002</v>
      </c>
    </row>
    <row r="43" spans="1:19" x14ac:dyDescent="0.3">
      <c r="B43" s="7" t="s">
        <v>8</v>
      </c>
      <c r="C43" s="8">
        <v>43436</v>
      </c>
      <c r="D43" s="8" t="s">
        <v>22</v>
      </c>
      <c r="E43" s="44">
        <v>11.9</v>
      </c>
      <c r="F43" s="29">
        <v>74</v>
      </c>
      <c r="G43" s="9">
        <v>72</v>
      </c>
      <c r="H43" s="9">
        <f t="shared" ref="H43:H48" si="11">F43-ROUND(E43,0)</f>
        <v>62</v>
      </c>
      <c r="I43" s="9">
        <f t="shared" ref="I43:I48" si="12">G43-H43</f>
        <v>10</v>
      </c>
      <c r="J43" s="40">
        <f t="shared" ref="J43:J48" si="13">IF(I43&gt;0, E43-I43*0.3, IF(I43&lt;-3, E43+0.1, E43))</f>
        <v>8.9</v>
      </c>
    </row>
    <row r="44" spans="1:19" x14ac:dyDescent="0.3">
      <c r="B44" s="7" t="s">
        <v>38</v>
      </c>
      <c r="C44" s="8">
        <v>43436</v>
      </c>
      <c r="D44" s="8" t="s">
        <v>22</v>
      </c>
      <c r="E44" s="44">
        <v>12</v>
      </c>
      <c r="F44" s="29">
        <v>97</v>
      </c>
      <c r="G44" s="9">
        <v>72</v>
      </c>
      <c r="H44" s="9">
        <f t="shared" si="11"/>
        <v>85</v>
      </c>
      <c r="I44" s="9">
        <f t="shared" si="12"/>
        <v>-13</v>
      </c>
      <c r="J44" s="40">
        <f t="shared" si="13"/>
        <v>12.1</v>
      </c>
    </row>
    <row r="45" spans="1:19" x14ac:dyDescent="0.3">
      <c r="B45" s="7" t="s">
        <v>56</v>
      </c>
      <c r="C45" s="8">
        <v>43436</v>
      </c>
      <c r="D45" s="8" t="s">
        <v>22</v>
      </c>
      <c r="E45" s="44">
        <v>36</v>
      </c>
      <c r="F45" s="9">
        <v>160</v>
      </c>
      <c r="G45" s="9">
        <v>72</v>
      </c>
      <c r="H45" s="9">
        <f t="shared" si="11"/>
        <v>124</v>
      </c>
      <c r="I45" s="9">
        <f t="shared" si="12"/>
        <v>-52</v>
      </c>
      <c r="J45" s="47">
        <v>36</v>
      </c>
      <c r="L45" t="s">
        <v>74</v>
      </c>
    </row>
    <row r="46" spans="1:19" x14ac:dyDescent="0.3">
      <c r="B46" s="7" t="s">
        <v>41</v>
      </c>
      <c r="C46" s="8">
        <v>43436</v>
      </c>
      <c r="D46" s="8" t="s">
        <v>22</v>
      </c>
      <c r="E46" s="44">
        <v>11.4</v>
      </c>
      <c r="F46" s="9">
        <v>72</v>
      </c>
      <c r="G46" s="9">
        <v>72</v>
      </c>
      <c r="H46" s="9">
        <f t="shared" si="11"/>
        <v>61</v>
      </c>
      <c r="I46" s="9">
        <f t="shared" si="12"/>
        <v>11</v>
      </c>
      <c r="J46" s="40">
        <f t="shared" si="13"/>
        <v>8.1000000000000014</v>
      </c>
    </row>
    <row r="47" spans="1:19" x14ac:dyDescent="0.3">
      <c r="B47" s="7" t="s">
        <v>39</v>
      </c>
      <c r="C47" s="8">
        <v>43436</v>
      </c>
      <c r="D47" s="8" t="s">
        <v>22</v>
      </c>
      <c r="E47" s="44">
        <v>13.6</v>
      </c>
      <c r="F47" s="9">
        <v>91</v>
      </c>
      <c r="G47" s="9">
        <v>72</v>
      </c>
      <c r="H47" s="9">
        <f t="shared" si="11"/>
        <v>77</v>
      </c>
      <c r="I47" s="9">
        <f t="shared" si="12"/>
        <v>-5</v>
      </c>
      <c r="J47" s="40">
        <f t="shared" si="13"/>
        <v>13.7</v>
      </c>
    </row>
    <row r="48" spans="1:19" x14ac:dyDescent="0.3">
      <c r="B48" s="7" t="s">
        <v>42</v>
      </c>
      <c r="C48" s="8">
        <v>43436</v>
      </c>
      <c r="D48" s="8" t="s">
        <v>22</v>
      </c>
      <c r="E48" s="44">
        <v>22.4</v>
      </c>
      <c r="F48" s="9">
        <v>108</v>
      </c>
      <c r="G48" s="9">
        <v>72</v>
      </c>
      <c r="H48" s="9">
        <f t="shared" si="11"/>
        <v>86</v>
      </c>
      <c r="I48" s="9">
        <f t="shared" si="12"/>
        <v>-14</v>
      </c>
      <c r="J48" s="40">
        <f t="shared" si="13"/>
        <v>22.5</v>
      </c>
    </row>
    <row r="49" spans="2:12" x14ac:dyDescent="0.3">
      <c r="B49" s="7" t="s">
        <v>43</v>
      </c>
      <c r="C49" s="8">
        <v>43436</v>
      </c>
      <c r="D49" s="8" t="s">
        <v>22</v>
      </c>
      <c r="E49" s="44">
        <v>22.2</v>
      </c>
      <c r="F49" s="29">
        <v>110</v>
      </c>
      <c r="G49" s="9">
        <v>72</v>
      </c>
      <c r="H49" s="9">
        <f t="shared" ref="H49:H50" si="14">F49-ROUND(E49,0)</f>
        <v>88</v>
      </c>
      <c r="I49" s="9">
        <f t="shared" ref="I49:I50" si="15">G49-H49</f>
        <v>-16</v>
      </c>
      <c r="J49" s="40">
        <f t="shared" ref="J49:J50" si="16">IF(I49&gt;0, E49-I49*0.3, IF(I49&lt;-3, E49+0.1, E49))</f>
        <v>22.3</v>
      </c>
    </row>
    <row r="50" spans="2:12" x14ac:dyDescent="0.3">
      <c r="B50" s="7" t="s">
        <v>52</v>
      </c>
      <c r="C50" s="8">
        <v>43436</v>
      </c>
      <c r="D50" s="8" t="s">
        <v>22</v>
      </c>
      <c r="E50" s="44">
        <v>10.4</v>
      </c>
      <c r="F50" s="29">
        <v>88</v>
      </c>
      <c r="G50" s="9">
        <v>72</v>
      </c>
      <c r="H50" s="9">
        <f t="shared" si="14"/>
        <v>78</v>
      </c>
      <c r="I50" s="9">
        <f t="shared" si="15"/>
        <v>-6</v>
      </c>
      <c r="J50" s="40">
        <f t="shared" si="16"/>
        <v>10.5</v>
      </c>
    </row>
    <row r="51" spans="2:12" x14ac:dyDescent="0.3">
      <c r="B51" s="11" t="s">
        <v>40</v>
      </c>
      <c r="C51" s="12">
        <v>43436</v>
      </c>
      <c r="D51" s="12" t="s">
        <v>22</v>
      </c>
      <c r="E51" s="13">
        <v>13.5</v>
      </c>
      <c r="F51" s="13">
        <v>94</v>
      </c>
      <c r="G51" s="13">
        <v>72</v>
      </c>
      <c r="H51" s="13">
        <f t="shared" si="5"/>
        <v>80</v>
      </c>
      <c r="I51" s="13">
        <f t="shared" si="6"/>
        <v>-8</v>
      </c>
      <c r="J51" s="14">
        <f t="shared" si="7"/>
        <v>13.6</v>
      </c>
    </row>
    <row r="52" spans="2:12" x14ac:dyDescent="0.3">
      <c r="B52" s="3" t="s">
        <v>14</v>
      </c>
      <c r="C52" s="4">
        <f>D3</f>
        <v>43443</v>
      </c>
      <c r="D52" s="16" t="s">
        <v>16</v>
      </c>
      <c r="E52" s="5">
        <f>J37</f>
        <v>7.3</v>
      </c>
      <c r="F52" s="5">
        <v>76</v>
      </c>
      <c r="G52" s="5">
        <v>72</v>
      </c>
      <c r="H52" s="5">
        <f t="shared" si="5"/>
        <v>69</v>
      </c>
      <c r="I52" s="5">
        <f t="shared" si="6"/>
        <v>3</v>
      </c>
      <c r="J52" s="6">
        <f t="shared" si="7"/>
        <v>6.4</v>
      </c>
    </row>
    <row r="53" spans="2:12" x14ac:dyDescent="0.3">
      <c r="B53" s="7" t="s">
        <v>15</v>
      </c>
      <c r="C53" s="8">
        <v>43443</v>
      </c>
      <c r="D53" s="15" t="s">
        <v>16</v>
      </c>
      <c r="E53" s="9">
        <f>J38</f>
        <v>5.6999999999999993</v>
      </c>
      <c r="F53" s="29">
        <v>75</v>
      </c>
      <c r="G53" s="9">
        <v>72</v>
      </c>
      <c r="H53" s="9">
        <f t="shared" si="5"/>
        <v>69</v>
      </c>
      <c r="I53" s="9">
        <f t="shared" si="6"/>
        <v>3</v>
      </c>
      <c r="J53" s="10">
        <f t="shared" si="7"/>
        <v>4.7999999999999989</v>
      </c>
    </row>
    <row r="54" spans="2:12" x14ac:dyDescent="0.3">
      <c r="B54" s="7" t="s">
        <v>35</v>
      </c>
      <c r="C54" s="8">
        <v>43443</v>
      </c>
      <c r="D54" s="15" t="s">
        <v>16</v>
      </c>
      <c r="E54" s="9">
        <f t="shared" ref="E54:E58" si="17">J39</f>
        <v>4.3</v>
      </c>
      <c r="F54" s="29">
        <v>73</v>
      </c>
      <c r="G54" s="9">
        <v>72</v>
      </c>
      <c r="H54" s="9">
        <f t="shared" ref="H54:H57" si="18">F54-ROUND(E54,0)</f>
        <v>69</v>
      </c>
      <c r="I54" s="9">
        <f t="shared" ref="I54:I57" si="19">G54-H54</f>
        <v>3</v>
      </c>
      <c r="J54" s="40">
        <f t="shared" ref="J54:J57" si="20">IF(I54&gt;0, E54-I54*0.3, IF(I54&lt;-3, E54+0.1, E54))</f>
        <v>3.4</v>
      </c>
    </row>
    <row r="55" spans="2:12" x14ac:dyDescent="0.3">
      <c r="B55" s="7" t="s">
        <v>12</v>
      </c>
      <c r="C55" s="8">
        <v>43443</v>
      </c>
      <c r="D55" s="15" t="s">
        <v>16</v>
      </c>
      <c r="E55" s="9">
        <f t="shared" si="17"/>
        <v>15.5</v>
      </c>
      <c r="F55" s="29">
        <v>88</v>
      </c>
      <c r="G55" s="9">
        <v>72</v>
      </c>
      <c r="H55" s="9">
        <f t="shared" si="18"/>
        <v>72</v>
      </c>
      <c r="I55" s="9">
        <f t="shared" si="19"/>
        <v>0</v>
      </c>
      <c r="J55" s="40">
        <f t="shared" si="20"/>
        <v>15.5</v>
      </c>
    </row>
    <row r="56" spans="2:12" x14ac:dyDescent="0.3">
      <c r="B56" s="7" t="s">
        <v>36</v>
      </c>
      <c r="C56" s="8">
        <v>43443</v>
      </c>
      <c r="D56" s="15" t="s">
        <v>16</v>
      </c>
      <c r="E56" s="9">
        <f t="shared" si="17"/>
        <v>7.1999999999999993</v>
      </c>
      <c r="F56" s="29">
        <v>72</v>
      </c>
      <c r="G56" s="9">
        <v>72</v>
      </c>
      <c r="H56" s="9">
        <f t="shared" si="18"/>
        <v>65</v>
      </c>
      <c r="I56" s="9">
        <f t="shared" si="19"/>
        <v>7</v>
      </c>
      <c r="J56" s="40">
        <f t="shared" si="20"/>
        <v>5.0999999999999996</v>
      </c>
    </row>
    <row r="57" spans="2:12" x14ac:dyDescent="0.3">
      <c r="B57" s="7" t="s">
        <v>37</v>
      </c>
      <c r="C57" s="8">
        <v>43443</v>
      </c>
      <c r="D57" s="15" t="s">
        <v>16</v>
      </c>
      <c r="E57" s="9">
        <f t="shared" si="17"/>
        <v>15.500000000000002</v>
      </c>
      <c r="F57" s="29">
        <v>83</v>
      </c>
      <c r="G57" s="9">
        <v>72</v>
      </c>
      <c r="H57" s="9">
        <f t="shared" si="18"/>
        <v>67</v>
      </c>
      <c r="I57" s="9">
        <f t="shared" si="19"/>
        <v>5</v>
      </c>
      <c r="J57" s="40">
        <f t="shared" si="20"/>
        <v>14.000000000000002</v>
      </c>
    </row>
    <row r="58" spans="2:12" x14ac:dyDescent="0.3">
      <c r="B58" s="7" t="s">
        <v>8</v>
      </c>
      <c r="C58" s="8">
        <v>43443</v>
      </c>
      <c r="D58" s="15" t="s">
        <v>16</v>
      </c>
      <c r="E58" s="9">
        <f t="shared" si="17"/>
        <v>8.9</v>
      </c>
      <c r="F58" s="29">
        <v>73</v>
      </c>
      <c r="G58" s="9">
        <v>72</v>
      </c>
      <c r="H58" s="9">
        <f t="shared" ref="H58:H65" si="21">F58-ROUND(E58,0)</f>
        <v>64</v>
      </c>
      <c r="I58" s="9">
        <f t="shared" ref="I58:I65" si="22">G58-H58</f>
        <v>8</v>
      </c>
      <c r="J58" s="40">
        <f t="shared" ref="J58:J65" si="23">IF(I58&gt;0, E58-I58*0.3, IF(I58&lt;-3, E58+0.1, E58))</f>
        <v>6.5</v>
      </c>
    </row>
    <row r="59" spans="2:12" x14ac:dyDescent="0.3">
      <c r="B59" s="7" t="s">
        <v>58</v>
      </c>
      <c r="C59" s="8">
        <v>43443</v>
      </c>
      <c r="D59" s="15" t="s">
        <v>16</v>
      </c>
      <c r="E59" s="9">
        <v>32.6</v>
      </c>
      <c r="F59" s="29">
        <v>111</v>
      </c>
      <c r="G59" s="9">
        <v>72</v>
      </c>
      <c r="H59" s="9">
        <f t="shared" si="21"/>
        <v>78</v>
      </c>
      <c r="I59" s="9">
        <f t="shared" si="22"/>
        <v>-6</v>
      </c>
      <c r="J59" s="40">
        <f t="shared" si="23"/>
        <v>32.700000000000003</v>
      </c>
    </row>
    <row r="60" spans="2:12" x14ac:dyDescent="0.3">
      <c r="B60" s="7" t="s">
        <v>41</v>
      </c>
      <c r="C60" s="8">
        <v>43443</v>
      </c>
      <c r="D60" s="15" t="s">
        <v>16</v>
      </c>
      <c r="E60" s="9">
        <f>J46</f>
        <v>8.1000000000000014</v>
      </c>
      <c r="F60" s="29">
        <v>83</v>
      </c>
      <c r="G60" s="9">
        <v>72</v>
      </c>
      <c r="H60" s="9">
        <f t="shared" si="21"/>
        <v>75</v>
      </c>
      <c r="I60" s="9">
        <f t="shared" si="22"/>
        <v>-3</v>
      </c>
      <c r="J60" s="40">
        <f t="shared" si="23"/>
        <v>8.1000000000000014</v>
      </c>
    </row>
    <row r="61" spans="2:12" x14ac:dyDescent="0.3">
      <c r="B61" s="7" t="s">
        <v>39</v>
      </c>
      <c r="C61" s="8">
        <v>43443</v>
      </c>
      <c r="D61" s="15" t="s">
        <v>16</v>
      </c>
      <c r="E61" s="9">
        <f>J47</f>
        <v>13.7</v>
      </c>
      <c r="F61" s="29">
        <v>82</v>
      </c>
      <c r="G61" s="9">
        <v>72</v>
      </c>
      <c r="H61" s="9">
        <f t="shared" si="21"/>
        <v>68</v>
      </c>
      <c r="I61" s="9">
        <f t="shared" si="22"/>
        <v>4</v>
      </c>
      <c r="J61" s="40">
        <f t="shared" si="23"/>
        <v>12.5</v>
      </c>
    </row>
    <row r="62" spans="2:12" x14ac:dyDescent="0.3">
      <c r="B62" s="7" t="s">
        <v>42</v>
      </c>
      <c r="C62" s="8">
        <v>43443</v>
      </c>
      <c r="D62" s="15" t="s">
        <v>16</v>
      </c>
      <c r="E62" s="9">
        <f>J48</f>
        <v>22.5</v>
      </c>
      <c r="F62" s="29">
        <v>132</v>
      </c>
      <c r="G62" s="9">
        <v>72</v>
      </c>
      <c r="H62" s="9">
        <f t="shared" si="21"/>
        <v>109</v>
      </c>
      <c r="I62" s="9">
        <f t="shared" si="22"/>
        <v>-37</v>
      </c>
      <c r="J62" s="40">
        <f t="shared" si="23"/>
        <v>22.6</v>
      </c>
    </row>
    <row r="63" spans="2:12" x14ac:dyDescent="0.3">
      <c r="B63" s="7" t="s">
        <v>43</v>
      </c>
      <c r="C63" s="8">
        <v>43443</v>
      </c>
      <c r="D63" s="15" t="s">
        <v>16</v>
      </c>
      <c r="E63" s="9">
        <f>J49</f>
        <v>22.3</v>
      </c>
      <c r="F63" s="29">
        <v>95</v>
      </c>
      <c r="G63" s="9">
        <v>72</v>
      </c>
      <c r="H63" s="9">
        <f t="shared" si="21"/>
        <v>73</v>
      </c>
      <c r="I63" s="9">
        <f t="shared" si="22"/>
        <v>-1</v>
      </c>
      <c r="J63" s="40">
        <f t="shared" si="23"/>
        <v>22.3</v>
      </c>
    </row>
    <row r="64" spans="2:12" x14ac:dyDescent="0.3">
      <c r="B64" s="7" t="s">
        <v>57</v>
      </c>
      <c r="C64" s="8">
        <v>43443</v>
      </c>
      <c r="D64" s="15" t="s">
        <v>16</v>
      </c>
      <c r="E64" s="9">
        <v>36</v>
      </c>
      <c r="F64" s="29">
        <v>133</v>
      </c>
      <c r="G64" s="9">
        <v>72</v>
      </c>
      <c r="H64" s="9">
        <f t="shared" si="21"/>
        <v>97</v>
      </c>
      <c r="I64" s="9">
        <f t="shared" si="22"/>
        <v>-25</v>
      </c>
      <c r="J64" s="40">
        <v>36</v>
      </c>
      <c r="L64" t="s">
        <v>74</v>
      </c>
    </row>
    <row r="65" spans="2:11" x14ac:dyDescent="0.3">
      <c r="B65" s="7" t="s">
        <v>40</v>
      </c>
      <c r="C65" s="8">
        <v>43443</v>
      </c>
      <c r="D65" s="15" t="s">
        <v>16</v>
      </c>
      <c r="E65" s="9">
        <f t="shared" ref="E65:E67" si="24">J51</f>
        <v>13.6</v>
      </c>
      <c r="F65" s="29">
        <v>88</v>
      </c>
      <c r="G65" s="9">
        <v>72</v>
      </c>
      <c r="H65" s="9">
        <f t="shared" si="21"/>
        <v>74</v>
      </c>
      <c r="I65" s="9">
        <f t="shared" si="22"/>
        <v>-2</v>
      </c>
      <c r="J65" s="40">
        <f t="shared" si="23"/>
        <v>13.6</v>
      </c>
    </row>
    <row r="66" spans="2:11" x14ac:dyDescent="0.3">
      <c r="B66" s="3" t="s">
        <v>14</v>
      </c>
      <c r="C66" s="4">
        <f>E3</f>
        <v>43450</v>
      </c>
      <c r="D66" s="16" t="s">
        <v>17</v>
      </c>
      <c r="E66" s="5">
        <f t="shared" si="24"/>
        <v>6.4</v>
      </c>
      <c r="F66" s="18">
        <v>85</v>
      </c>
      <c r="G66" s="5">
        <v>72</v>
      </c>
      <c r="H66" s="5">
        <f t="shared" ref="H66:H90" si="25">F66-ROUND(E66,0)</f>
        <v>79</v>
      </c>
      <c r="I66" s="5">
        <f t="shared" ref="I66:I90" si="26">G66-H66</f>
        <v>-7</v>
      </c>
      <c r="J66" s="6">
        <f t="shared" ref="J66:J90" si="27">IF(I66&gt;0, E66-I66*0.3, IF(I66&lt;-3, E66+0.1, E66))</f>
        <v>6.5</v>
      </c>
      <c r="K66" s="9"/>
    </row>
    <row r="67" spans="2:11" x14ac:dyDescent="0.3">
      <c r="B67" s="7" t="s">
        <v>15</v>
      </c>
      <c r="C67" s="8">
        <v>43450</v>
      </c>
      <c r="D67" s="15" t="s">
        <v>17</v>
      </c>
      <c r="E67" s="29">
        <f t="shared" si="24"/>
        <v>4.7999999999999989</v>
      </c>
      <c r="F67" s="29">
        <v>79</v>
      </c>
      <c r="G67" s="9">
        <v>72</v>
      </c>
      <c r="H67" s="9">
        <f t="shared" si="25"/>
        <v>74</v>
      </c>
      <c r="I67" s="9">
        <f t="shared" si="26"/>
        <v>-2</v>
      </c>
      <c r="J67" s="10">
        <f t="shared" si="27"/>
        <v>4.7999999999999989</v>
      </c>
      <c r="K67" s="9"/>
    </row>
    <row r="68" spans="2:11" x14ac:dyDescent="0.3">
      <c r="B68" s="7" t="s">
        <v>36</v>
      </c>
      <c r="C68" s="8">
        <v>43450</v>
      </c>
      <c r="D68" s="15" t="s">
        <v>17</v>
      </c>
      <c r="E68" s="29">
        <f>J56</f>
        <v>5.0999999999999996</v>
      </c>
      <c r="F68" s="29">
        <v>69</v>
      </c>
      <c r="G68" s="9">
        <v>72</v>
      </c>
      <c r="H68" s="9">
        <f t="shared" ref="H68:H74" si="28">F68-ROUND(E68,0)</f>
        <v>64</v>
      </c>
      <c r="I68" s="9">
        <f t="shared" ref="I68:I74" si="29">G68-H68</f>
        <v>8</v>
      </c>
      <c r="J68" s="40">
        <f t="shared" ref="J68:J74" si="30">IF(I68&gt;0, E68-I68*0.3, IF(I68&lt;-3, E68+0.1, E68))</f>
        <v>2.6999999999999997</v>
      </c>
      <c r="K68" s="9"/>
    </row>
    <row r="69" spans="2:11" x14ac:dyDescent="0.3">
      <c r="B69" s="7" t="s">
        <v>37</v>
      </c>
      <c r="C69" s="8">
        <v>43450</v>
      </c>
      <c r="D69" s="15" t="s">
        <v>17</v>
      </c>
      <c r="E69" s="29">
        <f>J57</f>
        <v>14.000000000000002</v>
      </c>
      <c r="F69" s="29">
        <v>81</v>
      </c>
      <c r="G69" s="9">
        <v>72</v>
      </c>
      <c r="H69" s="9">
        <f t="shared" si="28"/>
        <v>67</v>
      </c>
      <c r="I69" s="9">
        <f t="shared" si="29"/>
        <v>5</v>
      </c>
      <c r="J69" s="40">
        <f t="shared" si="30"/>
        <v>12.500000000000002</v>
      </c>
      <c r="K69" s="9"/>
    </row>
    <row r="70" spans="2:11" x14ac:dyDescent="0.3">
      <c r="B70" s="7" t="s">
        <v>8</v>
      </c>
      <c r="C70" s="8">
        <v>43450</v>
      </c>
      <c r="D70" s="15" t="s">
        <v>17</v>
      </c>
      <c r="E70" s="29">
        <f>J58</f>
        <v>6.5</v>
      </c>
      <c r="F70" s="29">
        <v>79</v>
      </c>
      <c r="G70" s="9">
        <v>72</v>
      </c>
      <c r="H70" s="9">
        <f t="shared" si="28"/>
        <v>72</v>
      </c>
      <c r="I70" s="9">
        <f t="shared" si="29"/>
        <v>0</v>
      </c>
      <c r="J70" s="40">
        <f t="shared" si="30"/>
        <v>6.5</v>
      </c>
      <c r="K70" s="9"/>
    </row>
    <row r="71" spans="2:11" x14ac:dyDescent="0.3">
      <c r="B71" s="7" t="s">
        <v>41</v>
      </c>
      <c r="C71" s="8">
        <v>43450</v>
      </c>
      <c r="D71" s="15" t="s">
        <v>17</v>
      </c>
      <c r="E71" s="29">
        <f>J60</f>
        <v>8.1000000000000014</v>
      </c>
      <c r="F71" s="29">
        <v>84</v>
      </c>
      <c r="G71" s="9">
        <v>72</v>
      </c>
      <c r="H71" s="9">
        <f t="shared" si="28"/>
        <v>76</v>
      </c>
      <c r="I71" s="9">
        <f t="shared" si="29"/>
        <v>-4</v>
      </c>
      <c r="J71" s="40">
        <f t="shared" si="30"/>
        <v>8.2000000000000011</v>
      </c>
      <c r="K71" s="9"/>
    </row>
    <row r="72" spans="2:11" x14ac:dyDescent="0.3">
      <c r="B72" s="7" t="s">
        <v>39</v>
      </c>
      <c r="C72" s="8">
        <v>43450</v>
      </c>
      <c r="D72" s="15" t="s">
        <v>17</v>
      </c>
      <c r="E72" s="29">
        <f>J61</f>
        <v>12.5</v>
      </c>
      <c r="F72" s="29">
        <v>85</v>
      </c>
      <c r="G72" s="9">
        <v>72</v>
      </c>
      <c r="H72" s="9">
        <f t="shared" si="28"/>
        <v>72</v>
      </c>
      <c r="I72" s="9">
        <f t="shared" si="29"/>
        <v>0</v>
      </c>
      <c r="J72" s="40">
        <f t="shared" si="30"/>
        <v>12.5</v>
      </c>
      <c r="K72" s="9"/>
    </row>
    <row r="73" spans="2:11" x14ac:dyDescent="0.3">
      <c r="B73" s="7" t="s">
        <v>42</v>
      </c>
      <c r="C73" s="8">
        <v>43450</v>
      </c>
      <c r="D73" s="15" t="s">
        <v>17</v>
      </c>
      <c r="E73" s="29">
        <f>J62</f>
        <v>22.6</v>
      </c>
      <c r="F73" s="29">
        <v>105</v>
      </c>
      <c r="G73" s="9">
        <v>72</v>
      </c>
      <c r="H73" s="9">
        <f t="shared" si="28"/>
        <v>82</v>
      </c>
      <c r="I73" s="9">
        <f t="shared" si="29"/>
        <v>-10</v>
      </c>
      <c r="J73" s="40">
        <f t="shared" si="30"/>
        <v>22.700000000000003</v>
      </c>
      <c r="K73" s="9"/>
    </row>
    <row r="74" spans="2:11" x14ac:dyDescent="0.3">
      <c r="B74" s="7" t="s">
        <v>59</v>
      </c>
      <c r="C74" s="8">
        <v>43450</v>
      </c>
      <c r="D74" s="15" t="s">
        <v>17</v>
      </c>
      <c r="E74" s="29">
        <v>5.0999999999999996</v>
      </c>
      <c r="F74" s="29">
        <v>83</v>
      </c>
      <c r="G74" s="9">
        <v>72</v>
      </c>
      <c r="H74" s="9">
        <f t="shared" si="28"/>
        <v>78</v>
      </c>
      <c r="I74" s="9">
        <f t="shared" si="29"/>
        <v>-6</v>
      </c>
      <c r="J74" s="40">
        <f t="shared" si="30"/>
        <v>5.1999999999999993</v>
      </c>
      <c r="K74" s="9"/>
    </row>
    <row r="75" spans="2:11" x14ac:dyDescent="0.3">
      <c r="B75" s="7" t="s">
        <v>60</v>
      </c>
      <c r="C75" s="8">
        <v>43450</v>
      </c>
      <c r="D75" s="15" t="s">
        <v>17</v>
      </c>
      <c r="E75" s="29">
        <v>12.1</v>
      </c>
      <c r="F75" s="29">
        <v>88</v>
      </c>
      <c r="G75" s="9">
        <v>72</v>
      </c>
      <c r="H75" s="9">
        <f t="shared" ref="H75:H76" si="31">F75-ROUND(E75,0)</f>
        <v>76</v>
      </c>
      <c r="I75" s="9">
        <f t="shared" ref="I75:I76" si="32">G75-H75</f>
        <v>-4</v>
      </c>
      <c r="J75" s="40">
        <f t="shared" ref="J75:J76" si="33">IF(I75&gt;0, E75-I75*0.3, IF(I75&lt;-3, E75+0.1, E75))</f>
        <v>12.2</v>
      </c>
      <c r="K75" s="9"/>
    </row>
    <row r="76" spans="2:11" x14ac:dyDescent="0.3">
      <c r="B76" s="11" t="s">
        <v>38</v>
      </c>
      <c r="C76" s="32">
        <v>43450</v>
      </c>
      <c r="D76" s="33" t="s">
        <v>17</v>
      </c>
      <c r="E76" s="35">
        <f>J44</f>
        <v>12.1</v>
      </c>
      <c r="F76" s="35">
        <v>88</v>
      </c>
      <c r="G76" s="34">
        <v>72</v>
      </c>
      <c r="H76" s="34">
        <f t="shared" si="31"/>
        <v>76</v>
      </c>
      <c r="I76" s="34">
        <f t="shared" si="32"/>
        <v>-4</v>
      </c>
      <c r="J76" s="41">
        <f t="shared" si="33"/>
        <v>12.2</v>
      </c>
      <c r="K76" s="9"/>
    </row>
    <row r="77" spans="2:11" x14ac:dyDescent="0.3">
      <c r="B77" s="7" t="s">
        <v>14</v>
      </c>
      <c r="C77" s="8">
        <v>43464</v>
      </c>
      <c r="D77" s="15" t="s">
        <v>26</v>
      </c>
      <c r="E77" s="9">
        <f t="shared" ref="E77:E82" si="34">J66</f>
        <v>6.5</v>
      </c>
      <c r="F77" s="29">
        <v>73</v>
      </c>
      <c r="G77" s="9">
        <v>71</v>
      </c>
      <c r="H77" s="9">
        <f t="shared" ref="H77:H80" si="35">F77-ROUND(E77,0)</f>
        <v>66</v>
      </c>
      <c r="I77" s="9">
        <f t="shared" ref="I77:I80" si="36">G77-H77</f>
        <v>5</v>
      </c>
      <c r="J77" s="40">
        <f t="shared" ref="J77:J80" si="37">IF(I77&gt;0, E77-I77*0.3, IF(I77&lt;-3, E77+0.1, E77))</f>
        <v>5</v>
      </c>
      <c r="K77" s="9"/>
    </row>
    <row r="78" spans="2:11" x14ac:dyDescent="0.3">
      <c r="B78" s="7" t="s">
        <v>15</v>
      </c>
      <c r="C78" s="8">
        <v>43464</v>
      </c>
      <c r="D78" s="15" t="s">
        <v>26</v>
      </c>
      <c r="E78" s="9">
        <f t="shared" si="34"/>
        <v>4.7999999999999989</v>
      </c>
      <c r="F78" s="29">
        <v>69</v>
      </c>
      <c r="G78" s="9">
        <v>71</v>
      </c>
      <c r="H78" s="9">
        <f t="shared" si="35"/>
        <v>64</v>
      </c>
      <c r="I78" s="9">
        <f t="shared" si="36"/>
        <v>7</v>
      </c>
      <c r="J78" s="40">
        <f t="shared" si="37"/>
        <v>2.6999999999999988</v>
      </c>
      <c r="K78" s="9"/>
    </row>
    <row r="79" spans="2:11" x14ac:dyDescent="0.3">
      <c r="B79" s="7" t="s">
        <v>36</v>
      </c>
      <c r="C79" s="8">
        <v>43464</v>
      </c>
      <c r="D79" s="15" t="s">
        <v>26</v>
      </c>
      <c r="E79" s="9">
        <f t="shared" si="34"/>
        <v>2.6999999999999997</v>
      </c>
      <c r="F79" s="29">
        <v>70</v>
      </c>
      <c r="G79" s="9">
        <v>71</v>
      </c>
      <c r="H79" s="9">
        <f t="shared" si="35"/>
        <v>67</v>
      </c>
      <c r="I79" s="9">
        <f t="shared" si="36"/>
        <v>4</v>
      </c>
      <c r="J79" s="40">
        <f t="shared" si="37"/>
        <v>1.4999999999999998</v>
      </c>
      <c r="K79" s="9"/>
    </row>
    <row r="80" spans="2:11" x14ac:dyDescent="0.3">
      <c r="B80" s="7" t="s">
        <v>37</v>
      </c>
      <c r="C80" s="8">
        <v>43464</v>
      </c>
      <c r="D80" s="15" t="s">
        <v>26</v>
      </c>
      <c r="E80" s="9">
        <f t="shared" si="34"/>
        <v>12.500000000000002</v>
      </c>
      <c r="F80" s="29">
        <v>73</v>
      </c>
      <c r="G80" s="9">
        <v>71</v>
      </c>
      <c r="H80" s="9">
        <f t="shared" si="35"/>
        <v>60</v>
      </c>
      <c r="I80" s="9">
        <f t="shared" si="36"/>
        <v>11</v>
      </c>
      <c r="J80" s="40">
        <f t="shared" si="37"/>
        <v>9.2000000000000028</v>
      </c>
      <c r="K80" s="9"/>
    </row>
    <row r="81" spans="2:11" x14ac:dyDescent="0.3">
      <c r="B81" s="7" t="s">
        <v>8</v>
      </c>
      <c r="C81" s="8">
        <v>43464</v>
      </c>
      <c r="D81" s="15" t="s">
        <v>26</v>
      </c>
      <c r="E81" s="29">
        <f t="shared" si="34"/>
        <v>6.5</v>
      </c>
      <c r="F81" s="29">
        <v>79</v>
      </c>
      <c r="G81" s="9">
        <v>71</v>
      </c>
      <c r="H81" s="9">
        <f t="shared" ref="H81:H88" si="38">F81-ROUND(E81,0)</f>
        <v>72</v>
      </c>
      <c r="I81" s="9">
        <f t="shared" ref="I81:I88" si="39">G81-H81</f>
        <v>-1</v>
      </c>
      <c r="J81" s="40">
        <f t="shared" ref="J81:J88" si="40">IF(I81&gt;0, E81-I81*0.3, IF(I81&lt;-3, E81+0.1, E81))</f>
        <v>6.5</v>
      </c>
      <c r="K81" s="9"/>
    </row>
    <row r="82" spans="2:11" x14ac:dyDescent="0.3">
      <c r="B82" s="7" t="s">
        <v>41</v>
      </c>
      <c r="C82" s="8">
        <v>43464</v>
      </c>
      <c r="D82" s="15" t="s">
        <v>26</v>
      </c>
      <c r="E82" s="29">
        <f t="shared" si="34"/>
        <v>8.2000000000000011</v>
      </c>
      <c r="F82" s="29">
        <v>75</v>
      </c>
      <c r="G82" s="9">
        <v>71</v>
      </c>
      <c r="H82" s="9">
        <f t="shared" si="38"/>
        <v>67</v>
      </c>
      <c r="I82" s="9">
        <f t="shared" si="39"/>
        <v>4</v>
      </c>
      <c r="J82" s="40">
        <f t="shared" si="40"/>
        <v>7.0000000000000009</v>
      </c>
      <c r="K82" s="9"/>
    </row>
    <row r="83" spans="2:11" x14ac:dyDescent="0.3">
      <c r="B83" s="7" t="s">
        <v>42</v>
      </c>
      <c r="C83" s="8">
        <v>43464</v>
      </c>
      <c r="D83" s="15" t="s">
        <v>26</v>
      </c>
      <c r="E83" s="29">
        <f>J73</f>
        <v>22.700000000000003</v>
      </c>
      <c r="F83" s="29">
        <v>97</v>
      </c>
      <c r="G83" s="9">
        <v>71</v>
      </c>
      <c r="H83" s="9">
        <f t="shared" si="38"/>
        <v>74</v>
      </c>
      <c r="I83" s="9">
        <f t="shared" si="39"/>
        <v>-3</v>
      </c>
      <c r="J83" s="40">
        <f t="shared" si="40"/>
        <v>22.700000000000003</v>
      </c>
      <c r="K83" s="9"/>
    </row>
    <row r="84" spans="2:11" x14ac:dyDescent="0.3">
      <c r="B84" s="7" t="s">
        <v>38</v>
      </c>
      <c r="C84" s="8">
        <v>43464</v>
      </c>
      <c r="D84" s="15" t="s">
        <v>26</v>
      </c>
      <c r="E84" s="29">
        <f>J76</f>
        <v>12.2</v>
      </c>
      <c r="F84" s="29">
        <v>83</v>
      </c>
      <c r="G84" s="9">
        <v>71</v>
      </c>
      <c r="H84" s="9">
        <f t="shared" si="38"/>
        <v>71</v>
      </c>
      <c r="I84" s="9">
        <f t="shared" si="39"/>
        <v>0</v>
      </c>
      <c r="J84" s="40">
        <f t="shared" si="40"/>
        <v>12.2</v>
      </c>
      <c r="K84" s="9"/>
    </row>
    <row r="85" spans="2:11" x14ac:dyDescent="0.3">
      <c r="B85" s="7" t="s">
        <v>62</v>
      </c>
      <c r="C85" s="8">
        <v>43464</v>
      </c>
      <c r="D85" s="15" t="s">
        <v>26</v>
      </c>
      <c r="E85" s="9">
        <v>9.6999999999999993</v>
      </c>
      <c r="F85" s="29">
        <v>76</v>
      </c>
      <c r="G85" s="9">
        <v>71</v>
      </c>
      <c r="H85" s="9">
        <f t="shared" si="38"/>
        <v>66</v>
      </c>
      <c r="I85" s="9">
        <f t="shared" si="39"/>
        <v>5</v>
      </c>
      <c r="J85" s="40">
        <f t="shared" si="40"/>
        <v>8.1999999999999993</v>
      </c>
      <c r="K85" s="9"/>
    </row>
    <row r="86" spans="2:11" x14ac:dyDescent="0.3">
      <c r="B86" s="7" t="s">
        <v>63</v>
      </c>
      <c r="C86" s="8">
        <v>43464</v>
      </c>
      <c r="D86" s="15" t="s">
        <v>26</v>
      </c>
      <c r="E86" s="9">
        <v>9.6</v>
      </c>
      <c r="F86" s="29">
        <v>81</v>
      </c>
      <c r="G86" s="9">
        <v>71</v>
      </c>
      <c r="H86" s="9">
        <f t="shared" si="38"/>
        <v>71</v>
      </c>
      <c r="I86" s="9">
        <f t="shared" si="39"/>
        <v>0</v>
      </c>
      <c r="J86" s="40">
        <f t="shared" si="40"/>
        <v>9.6</v>
      </c>
      <c r="K86" s="9"/>
    </row>
    <row r="87" spans="2:11" x14ac:dyDescent="0.3">
      <c r="B87" s="7" t="s">
        <v>64</v>
      </c>
      <c r="C87" s="8">
        <v>43464</v>
      </c>
      <c r="D87" s="15" t="s">
        <v>26</v>
      </c>
      <c r="E87" s="9">
        <v>17.7</v>
      </c>
      <c r="F87" s="29">
        <v>97</v>
      </c>
      <c r="G87" s="9">
        <v>71</v>
      </c>
      <c r="H87" s="9">
        <f t="shared" si="38"/>
        <v>79</v>
      </c>
      <c r="I87" s="9">
        <f t="shared" si="39"/>
        <v>-8</v>
      </c>
      <c r="J87" s="40">
        <f t="shared" si="40"/>
        <v>17.8</v>
      </c>
      <c r="K87" s="9"/>
    </row>
    <row r="88" spans="2:11" x14ac:dyDescent="0.3">
      <c r="B88" s="7" t="s">
        <v>35</v>
      </c>
      <c r="C88" s="8">
        <v>43464</v>
      </c>
      <c r="D88" s="15" t="s">
        <v>26</v>
      </c>
      <c r="E88" s="9">
        <f>J54</f>
        <v>3.4</v>
      </c>
      <c r="F88" s="29">
        <v>73</v>
      </c>
      <c r="G88" s="9">
        <v>71</v>
      </c>
      <c r="H88" s="9">
        <f t="shared" si="38"/>
        <v>70</v>
      </c>
      <c r="I88" s="9">
        <f t="shared" si="39"/>
        <v>1</v>
      </c>
      <c r="J88" s="40">
        <f t="shared" si="40"/>
        <v>3.1</v>
      </c>
      <c r="K88" s="9"/>
    </row>
    <row r="89" spans="2:11" x14ac:dyDescent="0.3">
      <c r="B89" s="20" t="s">
        <v>14</v>
      </c>
      <c r="C89" s="4">
        <v>43471</v>
      </c>
      <c r="D89" s="5" t="s">
        <v>33</v>
      </c>
      <c r="E89" s="18">
        <f>J77</f>
        <v>5</v>
      </c>
      <c r="F89" s="18">
        <v>79</v>
      </c>
      <c r="G89" s="5">
        <v>72</v>
      </c>
      <c r="H89" s="5">
        <f t="shared" si="25"/>
        <v>74</v>
      </c>
      <c r="I89" s="5">
        <f t="shared" si="26"/>
        <v>-2</v>
      </c>
      <c r="J89" s="6">
        <f t="shared" si="27"/>
        <v>5</v>
      </c>
      <c r="K89" s="9"/>
    </row>
    <row r="90" spans="2:11" x14ac:dyDescent="0.3">
      <c r="B90" s="19" t="s">
        <v>15</v>
      </c>
      <c r="C90" s="8">
        <v>43471</v>
      </c>
      <c r="D90" s="15" t="s">
        <v>33</v>
      </c>
      <c r="E90" s="17">
        <f>J78</f>
        <v>2.6999999999999988</v>
      </c>
      <c r="F90" s="29">
        <v>72</v>
      </c>
      <c r="G90" s="9">
        <v>72</v>
      </c>
      <c r="H90" s="9">
        <f t="shared" si="25"/>
        <v>69</v>
      </c>
      <c r="I90" s="9">
        <f t="shared" si="26"/>
        <v>3</v>
      </c>
      <c r="J90" s="10">
        <f t="shared" si="27"/>
        <v>1.7999999999999989</v>
      </c>
      <c r="K90" s="9"/>
    </row>
    <row r="91" spans="2:11" x14ac:dyDescent="0.3">
      <c r="B91" s="28" t="s">
        <v>36</v>
      </c>
      <c r="C91" s="8">
        <v>43471</v>
      </c>
      <c r="D91" s="15" t="s">
        <v>33</v>
      </c>
      <c r="E91" s="29">
        <f>J79</f>
        <v>1.4999999999999998</v>
      </c>
      <c r="F91" s="29">
        <v>70</v>
      </c>
      <c r="G91" s="9">
        <v>72</v>
      </c>
      <c r="H91" s="9">
        <f t="shared" ref="H91:H103" si="41">F91-ROUND(E91,0)</f>
        <v>68</v>
      </c>
      <c r="I91" s="9">
        <f t="shared" ref="I91:I103" si="42">G91-H91</f>
        <v>4</v>
      </c>
      <c r="J91" s="40">
        <f t="shared" ref="J91:J103" si="43">IF(I91&gt;0, E91-I91*0.3, IF(I91&lt;-3, E91+0.1, E91))</f>
        <v>0.29999999999999982</v>
      </c>
      <c r="K91" s="9"/>
    </row>
    <row r="92" spans="2:11" x14ac:dyDescent="0.3">
      <c r="B92" s="28" t="s">
        <v>37</v>
      </c>
      <c r="C92" s="8">
        <v>43471</v>
      </c>
      <c r="D92" s="15" t="s">
        <v>33</v>
      </c>
      <c r="E92" s="29">
        <f>J80</f>
        <v>9.2000000000000028</v>
      </c>
      <c r="F92" s="29">
        <v>82</v>
      </c>
      <c r="G92" s="9">
        <v>72</v>
      </c>
      <c r="H92" s="9">
        <f t="shared" si="41"/>
        <v>73</v>
      </c>
      <c r="I92" s="9">
        <f t="shared" si="42"/>
        <v>-1</v>
      </c>
      <c r="J92" s="40">
        <f t="shared" si="43"/>
        <v>9.2000000000000028</v>
      </c>
      <c r="K92" s="9"/>
    </row>
    <row r="93" spans="2:11" x14ac:dyDescent="0.3">
      <c r="B93" s="28" t="s">
        <v>8</v>
      </c>
      <c r="C93" s="8">
        <v>43471</v>
      </c>
      <c r="D93" s="15" t="s">
        <v>33</v>
      </c>
      <c r="E93" s="29">
        <f>J81</f>
        <v>6.5</v>
      </c>
      <c r="F93" s="29">
        <v>74</v>
      </c>
      <c r="G93" s="9">
        <v>72</v>
      </c>
      <c r="H93" s="9">
        <f t="shared" si="41"/>
        <v>67</v>
      </c>
      <c r="I93" s="9">
        <f t="shared" si="42"/>
        <v>5</v>
      </c>
      <c r="J93" s="40">
        <f t="shared" si="43"/>
        <v>5</v>
      </c>
      <c r="K93" s="9"/>
    </row>
    <row r="94" spans="2:11" x14ac:dyDescent="0.3">
      <c r="B94" s="28" t="s">
        <v>38</v>
      </c>
      <c r="C94" s="8">
        <v>43471</v>
      </c>
      <c r="D94" s="15" t="s">
        <v>33</v>
      </c>
      <c r="E94" s="29">
        <f>J84</f>
        <v>12.2</v>
      </c>
      <c r="F94" s="29">
        <v>97</v>
      </c>
      <c r="G94" s="9">
        <v>72</v>
      </c>
      <c r="H94" s="9">
        <f t="shared" si="41"/>
        <v>85</v>
      </c>
      <c r="I94" s="9">
        <f t="shared" si="42"/>
        <v>-13</v>
      </c>
      <c r="J94" s="40">
        <f t="shared" si="43"/>
        <v>12.299999999999999</v>
      </c>
      <c r="K94" s="9"/>
    </row>
    <row r="95" spans="2:11" x14ac:dyDescent="0.3">
      <c r="B95" s="28" t="s">
        <v>63</v>
      </c>
      <c r="C95" s="8">
        <v>43471</v>
      </c>
      <c r="D95" s="15" t="s">
        <v>33</v>
      </c>
      <c r="E95" s="29">
        <f>J86</f>
        <v>9.6</v>
      </c>
      <c r="F95" s="29">
        <v>81</v>
      </c>
      <c r="G95" s="9">
        <v>72</v>
      </c>
      <c r="H95" s="9">
        <f t="shared" si="41"/>
        <v>71</v>
      </c>
      <c r="I95" s="9">
        <f t="shared" si="42"/>
        <v>1</v>
      </c>
      <c r="J95" s="40">
        <f t="shared" si="43"/>
        <v>9.2999999999999989</v>
      </c>
      <c r="K95" s="9"/>
    </row>
    <row r="96" spans="2:11" x14ac:dyDescent="0.3">
      <c r="B96" s="28" t="s">
        <v>35</v>
      </c>
      <c r="C96" s="8">
        <v>43471</v>
      </c>
      <c r="D96" s="15" t="s">
        <v>33</v>
      </c>
      <c r="E96" s="29">
        <f>J88</f>
        <v>3.1</v>
      </c>
      <c r="F96" s="29">
        <v>81</v>
      </c>
      <c r="G96" s="9">
        <v>72</v>
      </c>
      <c r="H96" s="9">
        <f t="shared" si="41"/>
        <v>78</v>
      </c>
      <c r="I96" s="9">
        <f t="shared" si="42"/>
        <v>-6</v>
      </c>
      <c r="J96" s="40">
        <f t="shared" si="43"/>
        <v>3.2</v>
      </c>
      <c r="K96" s="9"/>
    </row>
    <row r="97" spans="2:11" x14ac:dyDescent="0.3">
      <c r="B97" s="28" t="s">
        <v>12</v>
      </c>
      <c r="C97" s="8">
        <v>43471</v>
      </c>
      <c r="D97" s="15" t="s">
        <v>33</v>
      </c>
      <c r="E97" s="29">
        <f>J55</f>
        <v>15.5</v>
      </c>
      <c r="F97" s="29">
        <v>83</v>
      </c>
      <c r="G97" s="9">
        <v>72</v>
      </c>
      <c r="H97" s="9">
        <f t="shared" si="41"/>
        <v>67</v>
      </c>
      <c r="I97" s="9">
        <f t="shared" si="42"/>
        <v>5</v>
      </c>
      <c r="J97" s="40">
        <f t="shared" si="43"/>
        <v>14</v>
      </c>
      <c r="K97" s="9"/>
    </row>
    <row r="98" spans="2:11" x14ac:dyDescent="0.3">
      <c r="B98" s="7" t="s">
        <v>39</v>
      </c>
      <c r="C98" s="8">
        <v>43471</v>
      </c>
      <c r="D98" s="15" t="s">
        <v>33</v>
      </c>
      <c r="E98" s="29">
        <f>J72</f>
        <v>12.5</v>
      </c>
      <c r="F98" s="29">
        <v>84</v>
      </c>
      <c r="G98" s="9">
        <v>72</v>
      </c>
      <c r="H98" s="9">
        <f t="shared" si="41"/>
        <v>71</v>
      </c>
      <c r="I98" s="9">
        <f t="shared" si="42"/>
        <v>1</v>
      </c>
      <c r="J98" s="40">
        <f t="shared" si="43"/>
        <v>12.2</v>
      </c>
      <c r="K98" s="9"/>
    </row>
    <row r="99" spans="2:11" x14ac:dyDescent="0.3">
      <c r="B99" s="7" t="s">
        <v>43</v>
      </c>
      <c r="C99" s="8">
        <v>43471</v>
      </c>
      <c r="D99" s="15" t="s">
        <v>33</v>
      </c>
      <c r="E99" s="29">
        <f>J63</f>
        <v>22.3</v>
      </c>
      <c r="F99" s="29">
        <v>108</v>
      </c>
      <c r="G99" s="9">
        <v>72</v>
      </c>
      <c r="H99" s="9">
        <f t="shared" si="41"/>
        <v>86</v>
      </c>
      <c r="I99" s="9">
        <f t="shared" si="42"/>
        <v>-14</v>
      </c>
      <c r="J99" s="40">
        <f t="shared" si="43"/>
        <v>22.400000000000002</v>
      </c>
      <c r="K99" s="9"/>
    </row>
    <row r="100" spans="2:11" x14ac:dyDescent="0.3">
      <c r="B100" s="28" t="s">
        <v>69</v>
      </c>
      <c r="C100" s="8">
        <v>43471</v>
      </c>
      <c r="D100" s="15" t="s">
        <v>33</v>
      </c>
      <c r="E100" s="29">
        <v>9.8000000000000007</v>
      </c>
      <c r="F100" s="29">
        <v>79</v>
      </c>
      <c r="G100" s="9">
        <v>72</v>
      </c>
      <c r="H100" s="9">
        <f t="shared" si="41"/>
        <v>69</v>
      </c>
      <c r="I100" s="9">
        <f t="shared" si="42"/>
        <v>3</v>
      </c>
      <c r="J100" s="40">
        <f t="shared" si="43"/>
        <v>8.9</v>
      </c>
      <c r="K100" s="9"/>
    </row>
    <row r="101" spans="2:11" x14ac:dyDescent="0.3">
      <c r="B101" s="28" t="s">
        <v>70</v>
      </c>
      <c r="C101" s="8">
        <v>43471</v>
      </c>
      <c r="D101" s="15" t="s">
        <v>33</v>
      </c>
      <c r="E101" s="29">
        <v>19.899999999999999</v>
      </c>
      <c r="F101" s="29">
        <v>122</v>
      </c>
      <c r="G101" s="9">
        <v>72</v>
      </c>
      <c r="H101" s="9">
        <f t="shared" si="41"/>
        <v>102</v>
      </c>
      <c r="I101" s="9">
        <f t="shared" si="42"/>
        <v>-30</v>
      </c>
      <c r="J101" s="40">
        <f t="shared" si="43"/>
        <v>20</v>
      </c>
      <c r="K101" s="9"/>
    </row>
    <row r="102" spans="2:11" x14ac:dyDescent="0.3">
      <c r="B102" s="28" t="s">
        <v>62</v>
      </c>
      <c r="C102" s="8">
        <v>43471</v>
      </c>
      <c r="D102" s="15" t="s">
        <v>33</v>
      </c>
      <c r="E102" s="29">
        <f>J85</f>
        <v>8.1999999999999993</v>
      </c>
      <c r="F102" s="29">
        <v>75</v>
      </c>
      <c r="G102" s="9">
        <v>72</v>
      </c>
      <c r="H102" s="9">
        <f t="shared" si="41"/>
        <v>67</v>
      </c>
      <c r="I102" s="9">
        <f t="shared" si="42"/>
        <v>5</v>
      </c>
      <c r="J102" s="40">
        <f t="shared" si="43"/>
        <v>6.6999999999999993</v>
      </c>
      <c r="K102" s="9"/>
    </row>
    <row r="103" spans="2:11" x14ac:dyDescent="0.3">
      <c r="B103" s="7" t="s">
        <v>40</v>
      </c>
      <c r="C103" s="8">
        <v>43471</v>
      </c>
      <c r="D103" s="15" t="s">
        <v>33</v>
      </c>
      <c r="E103" s="29">
        <f>J65</f>
        <v>13.6</v>
      </c>
      <c r="F103" s="29">
        <v>97</v>
      </c>
      <c r="G103" s="9">
        <v>72</v>
      </c>
      <c r="H103" s="9">
        <f t="shared" si="41"/>
        <v>83</v>
      </c>
      <c r="I103" s="9">
        <f t="shared" si="42"/>
        <v>-11</v>
      </c>
      <c r="J103" s="40">
        <f t="shared" si="43"/>
        <v>13.7</v>
      </c>
      <c r="K103" s="9"/>
    </row>
    <row r="104" spans="2:11" x14ac:dyDescent="0.3">
      <c r="B104" s="37" t="s">
        <v>14</v>
      </c>
      <c r="C104" s="4">
        <v>43478</v>
      </c>
      <c r="D104" s="16" t="s">
        <v>19</v>
      </c>
      <c r="E104" s="5">
        <f t="shared" ref="E104:E109" si="44">J89</f>
        <v>5</v>
      </c>
      <c r="F104" s="18">
        <v>89</v>
      </c>
      <c r="G104" s="5">
        <v>72</v>
      </c>
      <c r="H104" s="5">
        <f t="shared" ref="H104:H122" si="45">F104-ROUND(E104,0)</f>
        <v>84</v>
      </c>
      <c r="I104" s="5">
        <f t="shared" ref="I104:I122" si="46">G104-H104</f>
        <v>-12</v>
      </c>
      <c r="J104" s="6">
        <f t="shared" ref="J104:J122" si="47">IF(I104&gt;0, E104-I104*0.3, IF(I104&lt;-3, E104+0.1, E104))</f>
        <v>5.0999999999999996</v>
      </c>
    </row>
    <row r="105" spans="2:11" x14ac:dyDescent="0.3">
      <c r="B105" s="28" t="s">
        <v>15</v>
      </c>
      <c r="C105" s="8">
        <v>43478</v>
      </c>
      <c r="D105" s="15" t="s">
        <v>19</v>
      </c>
      <c r="E105" s="9">
        <f t="shared" si="44"/>
        <v>1.7999999999999989</v>
      </c>
      <c r="F105" s="29">
        <v>78</v>
      </c>
      <c r="G105" s="9">
        <v>72</v>
      </c>
      <c r="H105" s="9">
        <f t="shared" si="45"/>
        <v>76</v>
      </c>
      <c r="I105" s="9">
        <f t="shared" si="46"/>
        <v>-4</v>
      </c>
      <c r="J105" s="10">
        <f t="shared" si="47"/>
        <v>1.899999999999999</v>
      </c>
    </row>
    <row r="106" spans="2:11" x14ac:dyDescent="0.3">
      <c r="B106" s="28" t="s">
        <v>36</v>
      </c>
      <c r="C106" s="8">
        <v>43478</v>
      </c>
      <c r="D106" s="15" t="s">
        <v>19</v>
      </c>
      <c r="E106" s="9">
        <f t="shared" si="44"/>
        <v>0.29999999999999982</v>
      </c>
      <c r="F106" s="29">
        <v>72</v>
      </c>
      <c r="G106" s="9">
        <v>72</v>
      </c>
      <c r="H106" s="9">
        <f t="shared" si="45"/>
        <v>72</v>
      </c>
      <c r="I106" s="9">
        <f t="shared" si="46"/>
        <v>0</v>
      </c>
      <c r="J106" s="10">
        <f t="shared" si="47"/>
        <v>0.29999999999999982</v>
      </c>
    </row>
    <row r="107" spans="2:11" x14ac:dyDescent="0.3">
      <c r="B107" s="28" t="s">
        <v>37</v>
      </c>
      <c r="C107" s="8">
        <v>43478</v>
      </c>
      <c r="D107" s="15" t="s">
        <v>19</v>
      </c>
      <c r="E107" s="9">
        <f t="shared" si="44"/>
        <v>9.2000000000000028</v>
      </c>
      <c r="F107" s="29">
        <v>79</v>
      </c>
      <c r="G107" s="9">
        <v>72</v>
      </c>
      <c r="H107" s="9">
        <f t="shared" ref="H107:H119" si="48">F107-ROUND(E107,0)</f>
        <v>70</v>
      </c>
      <c r="I107" s="9">
        <f t="shared" ref="I107:I119" si="49">G107-H107</f>
        <v>2</v>
      </c>
      <c r="J107" s="40">
        <f t="shared" ref="J107:J119" si="50">IF(I107&gt;0, E107-I107*0.3, IF(I107&lt;-3, E107+0.1, E107))</f>
        <v>8.6000000000000032</v>
      </c>
    </row>
    <row r="108" spans="2:11" x14ac:dyDescent="0.3">
      <c r="B108" s="28" t="s">
        <v>8</v>
      </c>
      <c r="C108" s="8">
        <v>43478</v>
      </c>
      <c r="D108" s="15" t="s">
        <v>19</v>
      </c>
      <c r="E108" s="29">
        <f t="shared" si="44"/>
        <v>5</v>
      </c>
      <c r="F108" s="29">
        <v>84</v>
      </c>
      <c r="G108" s="9">
        <v>72</v>
      </c>
      <c r="H108" s="9">
        <f t="shared" si="48"/>
        <v>79</v>
      </c>
      <c r="I108" s="9">
        <f t="shared" si="49"/>
        <v>-7</v>
      </c>
      <c r="J108" s="40">
        <f t="shared" si="50"/>
        <v>5.0999999999999996</v>
      </c>
    </row>
    <row r="109" spans="2:11" x14ac:dyDescent="0.3">
      <c r="B109" s="28" t="s">
        <v>38</v>
      </c>
      <c r="C109" s="8">
        <v>43478</v>
      </c>
      <c r="D109" s="15" t="s">
        <v>19</v>
      </c>
      <c r="E109" s="29">
        <f t="shared" si="44"/>
        <v>12.299999999999999</v>
      </c>
      <c r="F109" s="29">
        <v>100</v>
      </c>
      <c r="G109" s="9">
        <v>72</v>
      </c>
      <c r="H109" s="9">
        <f t="shared" si="48"/>
        <v>88</v>
      </c>
      <c r="I109" s="9">
        <f t="shared" si="49"/>
        <v>-16</v>
      </c>
      <c r="J109" s="40">
        <f t="shared" si="50"/>
        <v>12.399999999999999</v>
      </c>
    </row>
    <row r="110" spans="2:11" x14ac:dyDescent="0.3">
      <c r="B110" s="28" t="s">
        <v>35</v>
      </c>
      <c r="C110" s="8">
        <v>43478</v>
      </c>
      <c r="D110" s="15" t="s">
        <v>19</v>
      </c>
      <c r="E110" s="29">
        <f>J96</f>
        <v>3.2</v>
      </c>
      <c r="F110" s="29">
        <v>77</v>
      </c>
      <c r="G110" s="9">
        <v>72</v>
      </c>
      <c r="H110" s="9">
        <f t="shared" ref="H110:H114" si="51">F110-ROUND(E110,0)</f>
        <v>74</v>
      </c>
      <c r="I110" s="9">
        <f t="shared" ref="I110:I114" si="52">G110-H110</f>
        <v>-2</v>
      </c>
      <c r="J110" s="40">
        <f t="shared" ref="J110:J114" si="53">IF(I110&gt;0, E110-I110*0.3, IF(I110&lt;-3, E110+0.1, E110))</f>
        <v>3.2</v>
      </c>
    </row>
    <row r="111" spans="2:11" x14ac:dyDescent="0.3">
      <c r="B111" s="28" t="s">
        <v>12</v>
      </c>
      <c r="C111" s="8">
        <v>43478</v>
      </c>
      <c r="D111" s="15" t="s">
        <v>19</v>
      </c>
      <c r="E111" s="29">
        <f>J97</f>
        <v>14</v>
      </c>
      <c r="F111" s="29">
        <v>81</v>
      </c>
      <c r="G111" s="9">
        <v>72</v>
      </c>
      <c r="H111" s="9">
        <f t="shared" si="51"/>
        <v>67</v>
      </c>
      <c r="I111" s="9">
        <f t="shared" si="52"/>
        <v>5</v>
      </c>
      <c r="J111" s="40">
        <f t="shared" si="53"/>
        <v>12.5</v>
      </c>
    </row>
    <row r="112" spans="2:11" x14ac:dyDescent="0.3">
      <c r="B112" s="28" t="s">
        <v>43</v>
      </c>
      <c r="C112" s="8">
        <v>43478</v>
      </c>
      <c r="D112" s="15" t="s">
        <v>19</v>
      </c>
      <c r="E112" s="29">
        <f>J99</f>
        <v>22.400000000000002</v>
      </c>
      <c r="F112" s="29">
        <v>101</v>
      </c>
      <c r="G112" s="9">
        <v>72</v>
      </c>
      <c r="H112" s="9">
        <f t="shared" si="51"/>
        <v>79</v>
      </c>
      <c r="I112" s="9">
        <f t="shared" si="52"/>
        <v>-7</v>
      </c>
      <c r="J112" s="40">
        <f t="shared" si="53"/>
        <v>22.500000000000004</v>
      </c>
    </row>
    <row r="113" spans="2:10" x14ac:dyDescent="0.3">
      <c r="B113" s="28" t="s">
        <v>69</v>
      </c>
      <c r="C113" s="8">
        <v>43478</v>
      </c>
      <c r="D113" s="15" t="s">
        <v>19</v>
      </c>
      <c r="E113" s="29">
        <f>J100</f>
        <v>8.9</v>
      </c>
      <c r="F113" s="52" t="s">
        <v>45</v>
      </c>
      <c r="G113" s="9">
        <v>72</v>
      </c>
      <c r="H113" s="53" t="s">
        <v>46</v>
      </c>
      <c r="I113" s="53" t="s">
        <v>46</v>
      </c>
      <c r="J113" s="40">
        <f>E113+0.1</f>
        <v>9</v>
      </c>
    </row>
    <row r="114" spans="2:10" x14ac:dyDescent="0.3">
      <c r="B114" s="28" t="s">
        <v>70</v>
      </c>
      <c r="C114" s="8">
        <v>43478</v>
      </c>
      <c r="D114" s="15" t="s">
        <v>19</v>
      </c>
      <c r="E114" s="29">
        <f>J101</f>
        <v>20</v>
      </c>
      <c r="F114" s="29">
        <v>112</v>
      </c>
      <c r="G114" s="9">
        <v>72</v>
      </c>
      <c r="H114" s="9">
        <f t="shared" si="51"/>
        <v>92</v>
      </c>
      <c r="I114" s="9">
        <f t="shared" si="52"/>
        <v>-20</v>
      </c>
      <c r="J114" s="40">
        <f t="shared" si="53"/>
        <v>20.100000000000001</v>
      </c>
    </row>
    <row r="115" spans="2:10" x14ac:dyDescent="0.3">
      <c r="B115" s="28" t="s">
        <v>40</v>
      </c>
      <c r="C115" s="8">
        <v>43478</v>
      </c>
      <c r="D115" s="15" t="s">
        <v>19</v>
      </c>
      <c r="E115" s="29">
        <f>J103</f>
        <v>13.7</v>
      </c>
      <c r="F115" s="29">
        <v>98</v>
      </c>
      <c r="G115" s="9">
        <v>72</v>
      </c>
      <c r="H115" s="9">
        <f t="shared" si="48"/>
        <v>84</v>
      </c>
      <c r="I115" s="9">
        <f t="shared" si="49"/>
        <v>-12</v>
      </c>
      <c r="J115" s="40">
        <f t="shared" si="50"/>
        <v>13.799999999999999</v>
      </c>
    </row>
    <row r="116" spans="2:10" x14ac:dyDescent="0.3">
      <c r="B116" s="7" t="s">
        <v>41</v>
      </c>
      <c r="C116" s="8">
        <v>43478</v>
      </c>
      <c r="D116" s="15" t="s">
        <v>19</v>
      </c>
      <c r="E116" s="29">
        <f>J82</f>
        <v>7.0000000000000009</v>
      </c>
      <c r="F116" s="29">
        <v>87</v>
      </c>
      <c r="G116" s="9">
        <v>72</v>
      </c>
      <c r="H116" s="9">
        <f t="shared" si="48"/>
        <v>80</v>
      </c>
      <c r="I116" s="9">
        <f t="shared" si="49"/>
        <v>-8</v>
      </c>
      <c r="J116" s="40">
        <f t="shared" si="50"/>
        <v>7.1000000000000005</v>
      </c>
    </row>
    <row r="117" spans="2:10" x14ac:dyDescent="0.3">
      <c r="B117" s="7" t="s">
        <v>71</v>
      </c>
      <c r="C117" s="8">
        <v>43478</v>
      </c>
      <c r="D117" s="15" t="s">
        <v>19</v>
      </c>
      <c r="E117" s="29">
        <v>5.6</v>
      </c>
      <c r="F117" s="29">
        <v>79</v>
      </c>
      <c r="G117" s="9">
        <v>72</v>
      </c>
      <c r="H117" s="9">
        <f t="shared" si="48"/>
        <v>73</v>
      </c>
      <c r="I117" s="9">
        <f t="shared" si="49"/>
        <v>-1</v>
      </c>
      <c r="J117" s="40">
        <f t="shared" si="50"/>
        <v>5.6</v>
      </c>
    </row>
    <row r="118" spans="2:10" x14ac:dyDescent="0.3">
      <c r="B118" s="19" t="s">
        <v>71</v>
      </c>
      <c r="C118" s="8">
        <v>43478</v>
      </c>
      <c r="D118" s="15" t="s">
        <v>19</v>
      </c>
      <c r="E118" s="29">
        <v>11.2</v>
      </c>
      <c r="F118" s="29">
        <v>94</v>
      </c>
      <c r="G118" s="9">
        <v>72</v>
      </c>
      <c r="H118" s="9">
        <f t="shared" si="48"/>
        <v>83</v>
      </c>
      <c r="I118" s="9">
        <f t="shared" si="49"/>
        <v>-11</v>
      </c>
      <c r="J118" s="40">
        <f t="shared" si="50"/>
        <v>11.299999999999999</v>
      </c>
    </row>
    <row r="119" spans="2:10" x14ac:dyDescent="0.3">
      <c r="B119" s="28" t="s">
        <v>44</v>
      </c>
      <c r="C119" s="8">
        <v>43478</v>
      </c>
      <c r="D119" s="15" t="s">
        <v>19</v>
      </c>
      <c r="E119" s="29">
        <v>19.5</v>
      </c>
      <c r="F119" s="29">
        <v>124</v>
      </c>
      <c r="G119" s="9">
        <v>72</v>
      </c>
      <c r="H119" s="9">
        <f t="shared" si="48"/>
        <v>104</v>
      </c>
      <c r="I119" s="9">
        <f t="shared" si="49"/>
        <v>-32</v>
      </c>
      <c r="J119" s="40">
        <f t="shared" si="50"/>
        <v>19.600000000000001</v>
      </c>
    </row>
    <row r="120" spans="2:10" x14ac:dyDescent="0.3">
      <c r="B120" s="20" t="s">
        <v>14</v>
      </c>
      <c r="C120" s="4">
        <v>43485</v>
      </c>
      <c r="D120" s="16" t="s">
        <v>20</v>
      </c>
      <c r="E120" s="5">
        <f t="shared" ref="E120:E128" si="54">J104</f>
        <v>5.0999999999999996</v>
      </c>
      <c r="F120" s="5">
        <v>79</v>
      </c>
      <c r="G120" s="5">
        <v>73</v>
      </c>
      <c r="H120" s="5">
        <f t="shared" si="45"/>
        <v>74</v>
      </c>
      <c r="I120" s="5">
        <f t="shared" si="46"/>
        <v>-1</v>
      </c>
      <c r="J120" s="6">
        <f t="shared" si="47"/>
        <v>5.0999999999999996</v>
      </c>
    </row>
    <row r="121" spans="2:10" x14ac:dyDescent="0.3">
      <c r="B121" s="7" t="s">
        <v>15</v>
      </c>
      <c r="C121" s="8">
        <v>43485</v>
      </c>
      <c r="D121" s="15" t="s">
        <v>20</v>
      </c>
      <c r="E121" s="17">
        <f t="shared" si="54"/>
        <v>1.899999999999999</v>
      </c>
      <c r="F121" s="29">
        <v>74</v>
      </c>
      <c r="G121" s="9">
        <v>73</v>
      </c>
      <c r="H121" s="9">
        <f t="shared" si="45"/>
        <v>72</v>
      </c>
      <c r="I121" s="9">
        <f t="shared" si="46"/>
        <v>1</v>
      </c>
      <c r="J121" s="10">
        <f t="shared" si="47"/>
        <v>1.599999999999999</v>
      </c>
    </row>
    <row r="122" spans="2:10" x14ac:dyDescent="0.3">
      <c r="B122" s="19" t="s">
        <v>36</v>
      </c>
      <c r="C122" s="8">
        <v>43485</v>
      </c>
      <c r="D122" s="15" t="s">
        <v>20</v>
      </c>
      <c r="E122" s="9">
        <f t="shared" si="54"/>
        <v>0.29999999999999982</v>
      </c>
      <c r="F122" s="29">
        <v>74</v>
      </c>
      <c r="G122" s="9">
        <v>73</v>
      </c>
      <c r="H122" s="9">
        <f t="shared" si="45"/>
        <v>74</v>
      </c>
      <c r="I122" s="9">
        <f t="shared" si="46"/>
        <v>-1</v>
      </c>
      <c r="J122" s="10">
        <f t="shared" si="47"/>
        <v>0.29999999999999982</v>
      </c>
    </row>
    <row r="123" spans="2:10" x14ac:dyDescent="0.3">
      <c r="B123" s="28" t="s">
        <v>37</v>
      </c>
      <c r="C123" s="8">
        <v>43485</v>
      </c>
      <c r="D123" s="15" t="s">
        <v>20</v>
      </c>
      <c r="E123" s="29">
        <f t="shared" si="54"/>
        <v>8.6000000000000032</v>
      </c>
      <c r="F123" s="29">
        <v>80</v>
      </c>
      <c r="G123" s="9">
        <v>73</v>
      </c>
      <c r="H123" s="9">
        <f t="shared" ref="H123:H125" si="55">F123-ROUND(E123,0)</f>
        <v>71</v>
      </c>
      <c r="I123" s="9">
        <f t="shared" ref="I123:I125" si="56">G123-H123</f>
        <v>2</v>
      </c>
      <c r="J123" s="40">
        <f t="shared" ref="J123:J125" si="57">IF(I123&gt;0, E123-I123*0.3, IF(I123&lt;-3, E123+0.1, E123))</f>
        <v>8.0000000000000036</v>
      </c>
    </row>
    <row r="124" spans="2:10" x14ac:dyDescent="0.3">
      <c r="B124" s="28" t="s">
        <v>8</v>
      </c>
      <c r="C124" s="8">
        <v>43485</v>
      </c>
      <c r="D124" s="15" t="s">
        <v>20</v>
      </c>
      <c r="E124" s="29">
        <f t="shared" si="54"/>
        <v>5.0999999999999996</v>
      </c>
      <c r="F124" s="29">
        <v>75</v>
      </c>
      <c r="G124" s="9">
        <v>73</v>
      </c>
      <c r="H124" s="9">
        <f t="shared" si="55"/>
        <v>70</v>
      </c>
      <c r="I124" s="9">
        <f t="shared" si="56"/>
        <v>3</v>
      </c>
      <c r="J124" s="40">
        <f t="shared" si="57"/>
        <v>4.1999999999999993</v>
      </c>
    </row>
    <row r="125" spans="2:10" x14ac:dyDescent="0.3">
      <c r="B125" s="28" t="s">
        <v>38</v>
      </c>
      <c r="C125" s="8">
        <v>43485</v>
      </c>
      <c r="D125" s="15" t="s">
        <v>20</v>
      </c>
      <c r="E125" s="29">
        <f t="shared" si="54"/>
        <v>12.399999999999999</v>
      </c>
      <c r="F125" s="29">
        <v>86</v>
      </c>
      <c r="G125" s="9">
        <v>73</v>
      </c>
      <c r="H125" s="9">
        <f t="shared" si="55"/>
        <v>74</v>
      </c>
      <c r="I125" s="9">
        <f t="shared" si="56"/>
        <v>-1</v>
      </c>
      <c r="J125" s="40">
        <f t="shared" si="57"/>
        <v>12.399999999999999</v>
      </c>
    </row>
    <row r="126" spans="2:10" x14ac:dyDescent="0.3">
      <c r="B126" s="28" t="s">
        <v>35</v>
      </c>
      <c r="C126" s="8">
        <v>43485</v>
      </c>
      <c r="D126" s="15" t="s">
        <v>20</v>
      </c>
      <c r="E126" s="29">
        <f t="shared" si="54"/>
        <v>3.2</v>
      </c>
      <c r="F126" s="29">
        <v>80</v>
      </c>
      <c r="G126" s="9">
        <v>73</v>
      </c>
      <c r="H126" s="9">
        <f t="shared" ref="H126:H131" si="58">F126-ROUND(E126,0)</f>
        <v>77</v>
      </c>
      <c r="I126" s="9">
        <f t="shared" ref="I126:I131" si="59">G126-H126</f>
        <v>-4</v>
      </c>
      <c r="J126" s="40">
        <f t="shared" ref="J126:J130" si="60">IF(I126&gt;0, E126-I126*0.3, IF(I126&lt;-3, E126+0.1, E126))</f>
        <v>3.3000000000000003</v>
      </c>
    </row>
    <row r="127" spans="2:10" x14ac:dyDescent="0.3">
      <c r="B127" s="28" t="s">
        <v>12</v>
      </c>
      <c r="C127" s="8">
        <v>43485</v>
      </c>
      <c r="D127" s="15" t="s">
        <v>20</v>
      </c>
      <c r="E127" s="29">
        <f t="shared" si="54"/>
        <v>12.5</v>
      </c>
      <c r="F127" s="29">
        <v>85</v>
      </c>
      <c r="G127" s="9">
        <v>73</v>
      </c>
      <c r="H127" s="9">
        <f t="shared" si="58"/>
        <v>72</v>
      </c>
      <c r="I127" s="9">
        <f t="shared" si="59"/>
        <v>1</v>
      </c>
      <c r="J127" s="40">
        <f t="shared" si="60"/>
        <v>12.2</v>
      </c>
    </row>
    <row r="128" spans="2:10" x14ac:dyDescent="0.3">
      <c r="B128" s="28" t="s">
        <v>43</v>
      </c>
      <c r="C128" s="8">
        <v>43485</v>
      </c>
      <c r="D128" s="15" t="s">
        <v>20</v>
      </c>
      <c r="E128" s="29">
        <f t="shared" si="54"/>
        <v>22.500000000000004</v>
      </c>
      <c r="F128" s="29">
        <v>91</v>
      </c>
      <c r="G128" s="9">
        <v>73</v>
      </c>
      <c r="H128" s="9">
        <f t="shared" si="58"/>
        <v>68</v>
      </c>
      <c r="I128" s="9">
        <f t="shared" si="59"/>
        <v>5</v>
      </c>
      <c r="J128" s="40">
        <f t="shared" si="60"/>
        <v>21.000000000000004</v>
      </c>
    </row>
    <row r="129" spans="2:12" x14ac:dyDescent="0.3">
      <c r="B129" s="28" t="s">
        <v>70</v>
      </c>
      <c r="C129" s="8">
        <v>43485</v>
      </c>
      <c r="D129" s="15" t="s">
        <v>20</v>
      </c>
      <c r="E129" s="29">
        <f>J114</f>
        <v>20.100000000000001</v>
      </c>
      <c r="F129" s="29">
        <v>101</v>
      </c>
      <c r="G129" s="9">
        <v>73</v>
      </c>
      <c r="H129" s="9">
        <f t="shared" si="58"/>
        <v>81</v>
      </c>
      <c r="I129" s="9">
        <f t="shared" si="59"/>
        <v>-8</v>
      </c>
      <c r="J129" s="40">
        <f t="shared" si="60"/>
        <v>20.200000000000003</v>
      </c>
    </row>
    <row r="130" spans="2:12" x14ac:dyDescent="0.3">
      <c r="B130" s="28" t="s">
        <v>41</v>
      </c>
      <c r="C130" s="8">
        <v>43485</v>
      </c>
      <c r="D130" s="15" t="s">
        <v>20</v>
      </c>
      <c r="E130" s="29">
        <f>J116</f>
        <v>7.1000000000000005</v>
      </c>
      <c r="F130" s="29">
        <v>85</v>
      </c>
      <c r="G130" s="9">
        <v>73</v>
      </c>
      <c r="H130" s="9">
        <f t="shared" si="58"/>
        <v>78</v>
      </c>
      <c r="I130" s="9">
        <f t="shared" si="59"/>
        <v>-5</v>
      </c>
      <c r="J130" s="40">
        <f t="shared" si="60"/>
        <v>7.2</v>
      </c>
    </row>
    <row r="131" spans="2:12" x14ac:dyDescent="0.3">
      <c r="B131" s="28" t="s">
        <v>57</v>
      </c>
      <c r="C131" s="8">
        <v>43485</v>
      </c>
      <c r="D131" s="15" t="s">
        <v>20</v>
      </c>
      <c r="E131" s="29">
        <f>J64</f>
        <v>36</v>
      </c>
      <c r="F131" s="29">
        <v>132</v>
      </c>
      <c r="G131" s="9">
        <v>73</v>
      </c>
      <c r="H131" s="9">
        <f t="shared" si="58"/>
        <v>96</v>
      </c>
      <c r="I131" s="9">
        <f t="shared" si="59"/>
        <v>-23</v>
      </c>
      <c r="J131" s="40">
        <v>36</v>
      </c>
      <c r="L131" t="s">
        <v>74</v>
      </c>
    </row>
    <row r="132" spans="2:12" x14ac:dyDescent="0.3">
      <c r="B132" s="37" t="s">
        <v>14</v>
      </c>
      <c r="C132" s="4">
        <v>43492</v>
      </c>
      <c r="D132" s="16" t="s">
        <v>13</v>
      </c>
      <c r="E132" s="5">
        <f t="shared" ref="E132:E139" si="61">J120</f>
        <v>5.0999999999999996</v>
      </c>
      <c r="F132" s="18">
        <v>80</v>
      </c>
      <c r="G132" s="18">
        <v>72</v>
      </c>
      <c r="H132" s="5">
        <f>F132-ROUND(E132,0)</f>
        <v>75</v>
      </c>
      <c r="I132" s="5">
        <f>G132-H132</f>
        <v>-3</v>
      </c>
      <c r="J132" s="6">
        <f>IF(I132&gt;0, E132-I132*0.3, IF(I132&lt;-3, E132+0.1, E132))</f>
        <v>5.0999999999999996</v>
      </c>
    </row>
    <row r="133" spans="2:12" x14ac:dyDescent="0.3">
      <c r="B133" s="7" t="s">
        <v>15</v>
      </c>
      <c r="C133" s="8">
        <v>43492</v>
      </c>
      <c r="D133" s="15" t="s">
        <v>13</v>
      </c>
      <c r="E133" s="9">
        <f t="shared" si="61"/>
        <v>1.599999999999999</v>
      </c>
      <c r="F133" s="29">
        <v>77</v>
      </c>
      <c r="G133" s="17">
        <v>72</v>
      </c>
      <c r="H133" s="9">
        <f t="shared" ref="H133:H174" si="62">F133-ROUND(E133,0)</f>
        <v>75</v>
      </c>
      <c r="I133" s="9">
        <f t="shared" ref="I133:I174" si="63">G133-H133</f>
        <v>-3</v>
      </c>
      <c r="J133" s="10">
        <f t="shared" ref="J133:J174" si="64">IF(I133&gt;0, E133-I133*0.3, IF(I133&lt;-3, E133+0.1, E133))</f>
        <v>1.599999999999999</v>
      </c>
    </row>
    <row r="134" spans="2:12" x14ac:dyDescent="0.3">
      <c r="B134" s="28" t="s">
        <v>36</v>
      </c>
      <c r="C134" s="8">
        <v>43492</v>
      </c>
      <c r="D134" s="15" t="s">
        <v>13</v>
      </c>
      <c r="E134" s="9">
        <f t="shared" si="61"/>
        <v>0.29999999999999982</v>
      </c>
      <c r="F134" s="29">
        <v>75</v>
      </c>
      <c r="G134" s="29">
        <v>72</v>
      </c>
      <c r="H134" s="9">
        <f t="shared" ref="H134:H143" si="65">F134-ROUND(E134,0)</f>
        <v>75</v>
      </c>
      <c r="I134" s="9">
        <f t="shared" ref="I134:I143" si="66">G134-H134</f>
        <v>-3</v>
      </c>
      <c r="J134" s="40">
        <f t="shared" ref="J134:J143" si="67">IF(I134&gt;0, E134-I134*0.3, IF(I134&lt;-3, E134+0.1, E134))</f>
        <v>0.29999999999999982</v>
      </c>
    </row>
    <row r="135" spans="2:12" x14ac:dyDescent="0.3">
      <c r="B135" s="28" t="s">
        <v>37</v>
      </c>
      <c r="C135" s="8">
        <v>43492</v>
      </c>
      <c r="D135" s="15" t="s">
        <v>13</v>
      </c>
      <c r="E135" s="9">
        <f t="shared" si="61"/>
        <v>8.0000000000000036</v>
      </c>
      <c r="F135" s="29">
        <v>90</v>
      </c>
      <c r="G135" s="29">
        <v>72</v>
      </c>
      <c r="H135" s="9">
        <f t="shared" si="65"/>
        <v>82</v>
      </c>
      <c r="I135" s="9">
        <f t="shared" si="66"/>
        <v>-10</v>
      </c>
      <c r="J135" s="40">
        <f t="shared" si="67"/>
        <v>8.1000000000000032</v>
      </c>
    </row>
    <row r="136" spans="2:12" x14ac:dyDescent="0.3">
      <c r="B136" s="28" t="s">
        <v>8</v>
      </c>
      <c r="C136" s="8">
        <v>43492</v>
      </c>
      <c r="D136" s="15" t="s">
        <v>13</v>
      </c>
      <c r="E136" s="29">
        <f t="shared" si="61"/>
        <v>4.1999999999999993</v>
      </c>
      <c r="F136" s="29">
        <v>77</v>
      </c>
      <c r="G136" s="29">
        <v>72</v>
      </c>
      <c r="H136" s="9">
        <f t="shared" si="65"/>
        <v>73</v>
      </c>
      <c r="I136" s="9">
        <f t="shared" si="66"/>
        <v>-1</v>
      </c>
      <c r="J136" s="40">
        <f t="shared" si="67"/>
        <v>4.1999999999999993</v>
      </c>
    </row>
    <row r="137" spans="2:12" x14ac:dyDescent="0.3">
      <c r="B137" s="28" t="s">
        <v>38</v>
      </c>
      <c r="C137" s="8">
        <v>43492</v>
      </c>
      <c r="D137" s="15" t="s">
        <v>13</v>
      </c>
      <c r="E137" s="29">
        <f t="shared" si="61"/>
        <v>12.399999999999999</v>
      </c>
      <c r="F137" s="29">
        <v>93</v>
      </c>
      <c r="G137" s="29">
        <v>72</v>
      </c>
      <c r="H137" s="9">
        <f t="shared" ref="H137:H142" si="68">F137-ROUND(E137,0)</f>
        <v>81</v>
      </c>
      <c r="I137" s="9">
        <f t="shared" ref="I137:I142" si="69">G137-H137</f>
        <v>-9</v>
      </c>
      <c r="J137" s="40">
        <f t="shared" ref="J137:J142" si="70">IF(I137&gt;0, E137-I137*0.3, IF(I137&lt;-3, E137+0.1, E137))</f>
        <v>12.499999999999998</v>
      </c>
    </row>
    <row r="138" spans="2:12" x14ac:dyDescent="0.3">
      <c r="B138" s="28" t="s">
        <v>35</v>
      </c>
      <c r="C138" s="8">
        <v>43492</v>
      </c>
      <c r="D138" s="15" t="s">
        <v>13</v>
      </c>
      <c r="E138" s="29">
        <f t="shared" si="61"/>
        <v>3.3000000000000003</v>
      </c>
      <c r="F138" s="29">
        <v>80</v>
      </c>
      <c r="G138" s="29">
        <v>72</v>
      </c>
      <c r="H138" s="9">
        <f t="shared" si="68"/>
        <v>77</v>
      </c>
      <c r="I138" s="9">
        <f t="shared" si="69"/>
        <v>-5</v>
      </c>
      <c r="J138" s="40">
        <f t="shared" si="70"/>
        <v>3.4000000000000004</v>
      </c>
    </row>
    <row r="139" spans="2:12" x14ac:dyDescent="0.3">
      <c r="B139" s="28" t="s">
        <v>12</v>
      </c>
      <c r="C139" s="8">
        <v>43492</v>
      </c>
      <c r="D139" s="15" t="s">
        <v>13</v>
      </c>
      <c r="E139" s="29">
        <f t="shared" si="61"/>
        <v>12.2</v>
      </c>
      <c r="F139" s="29">
        <v>96</v>
      </c>
      <c r="G139" s="29">
        <v>72</v>
      </c>
      <c r="H139" s="9">
        <f t="shared" si="68"/>
        <v>84</v>
      </c>
      <c r="I139" s="9">
        <f t="shared" si="69"/>
        <v>-12</v>
      </c>
      <c r="J139" s="40">
        <f t="shared" si="70"/>
        <v>12.299999999999999</v>
      </c>
    </row>
    <row r="140" spans="2:12" x14ac:dyDescent="0.3">
      <c r="B140" s="28" t="s">
        <v>41</v>
      </c>
      <c r="C140" s="8">
        <v>43492</v>
      </c>
      <c r="D140" s="15" t="s">
        <v>13</v>
      </c>
      <c r="E140" s="29">
        <f>J130</f>
        <v>7.2</v>
      </c>
      <c r="F140" s="29">
        <v>83</v>
      </c>
      <c r="G140" s="29">
        <v>72</v>
      </c>
      <c r="H140" s="9">
        <f t="shared" si="68"/>
        <v>76</v>
      </c>
      <c r="I140" s="9">
        <f t="shared" si="69"/>
        <v>-4</v>
      </c>
      <c r="J140" s="40">
        <f t="shared" si="70"/>
        <v>7.3</v>
      </c>
    </row>
    <row r="141" spans="2:12" x14ac:dyDescent="0.3">
      <c r="B141" s="28" t="s">
        <v>40</v>
      </c>
      <c r="C141" s="8">
        <v>43492</v>
      </c>
      <c r="D141" s="15" t="s">
        <v>13</v>
      </c>
      <c r="E141" s="29">
        <f>J115</f>
        <v>13.799999999999999</v>
      </c>
      <c r="F141" s="29">
        <v>89</v>
      </c>
      <c r="G141" s="29">
        <v>72</v>
      </c>
      <c r="H141" s="9">
        <f t="shared" si="68"/>
        <v>75</v>
      </c>
      <c r="I141" s="9">
        <f t="shared" si="69"/>
        <v>-3</v>
      </c>
      <c r="J141" s="40">
        <f t="shared" si="70"/>
        <v>13.799999999999999</v>
      </c>
    </row>
    <row r="142" spans="2:12" x14ac:dyDescent="0.3">
      <c r="B142" s="7" t="s">
        <v>71</v>
      </c>
      <c r="C142" s="8">
        <v>43492</v>
      </c>
      <c r="D142" s="15" t="s">
        <v>13</v>
      </c>
      <c r="E142" s="29">
        <f>J117</f>
        <v>5.6</v>
      </c>
      <c r="F142" s="29">
        <v>78</v>
      </c>
      <c r="G142" s="29">
        <v>72</v>
      </c>
      <c r="H142" s="9">
        <f t="shared" si="68"/>
        <v>72</v>
      </c>
      <c r="I142" s="9">
        <f t="shared" si="69"/>
        <v>0</v>
      </c>
      <c r="J142" s="40">
        <f t="shared" si="70"/>
        <v>5.6</v>
      </c>
    </row>
    <row r="143" spans="2:12" x14ac:dyDescent="0.3">
      <c r="B143" s="31" t="s">
        <v>71</v>
      </c>
      <c r="C143" s="32">
        <v>43492</v>
      </c>
      <c r="D143" s="33" t="s">
        <v>13</v>
      </c>
      <c r="E143" s="35">
        <f>J118</f>
        <v>11.299999999999999</v>
      </c>
      <c r="F143" s="35">
        <v>86</v>
      </c>
      <c r="G143" s="35">
        <v>72</v>
      </c>
      <c r="H143" s="34">
        <f t="shared" si="65"/>
        <v>75</v>
      </c>
      <c r="I143" s="34">
        <f t="shared" si="66"/>
        <v>-3</v>
      </c>
      <c r="J143" s="41">
        <f t="shared" si="67"/>
        <v>11.299999999999999</v>
      </c>
    </row>
    <row r="144" spans="2:12" x14ac:dyDescent="0.3">
      <c r="B144" s="37" t="s">
        <v>14</v>
      </c>
      <c r="C144" s="1">
        <v>43499</v>
      </c>
      <c r="D144" s="15" t="s">
        <v>21</v>
      </c>
      <c r="E144">
        <f t="shared" ref="E144:E150" si="71">J132</f>
        <v>5.0999999999999996</v>
      </c>
      <c r="F144" s="29">
        <v>79</v>
      </c>
      <c r="G144" s="17">
        <v>72</v>
      </c>
      <c r="H144" s="17">
        <f t="shared" si="62"/>
        <v>74</v>
      </c>
      <c r="I144" s="29">
        <f t="shared" si="63"/>
        <v>-2</v>
      </c>
      <c r="J144" s="30">
        <f t="shared" si="64"/>
        <v>5.0999999999999996</v>
      </c>
    </row>
    <row r="145" spans="2:12" x14ac:dyDescent="0.3">
      <c r="B145" s="7" t="s">
        <v>15</v>
      </c>
      <c r="C145" s="1">
        <v>43499</v>
      </c>
      <c r="D145" s="15" t="s">
        <v>21</v>
      </c>
      <c r="E145">
        <f t="shared" si="71"/>
        <v>1.599999999999999</v>
      </c>
      <c r="F145" s="29">
        <v>73</v>
      </c>
      <c r="G145" s="17">
        <v>72</v>
      </c>
      <c r="H145" s="17">
        <f t="shared" si="62"/>
        <v>71</v>
      </c>
      <c r="I145" s="29">
        <f t="shared" si="63"/>
        <v>1</v>
      </c>
      <c r="J145" s="30">
        <f t="shared" si="64"/>
        <v>1.2999999999999989</v>
      </c>
    </row>
    <row r="146" spans="2:12" x14ac:dyDescent="0.3">
      <c r="B146" s="28" t="s">
        <v>36</v>
      </c>
      <c r="C146" s="1">
        <v>43499</v>
      </c>
      <c r="D146" s="15" t="s">
        <v>21</v>
      </c>
      <c r="E146">
        <f t="shared" si="71"/>
        <v>0.29999999999999982</v>
      </c>
      <c r="F146" s="29">
        <v>74</v>
      </c>
      <c r="G146" s="29">
        <v>72</v>
      </c>
      <c r="H146" s="29">
        <f t="shared" ref="H146:H148" si="72">F146-ROUND(E146,0)</f>
        <v>74</v>
      </c>
      <c r="I146" s="29">
        <f t="shared" ref="I146:I148" si="73">G146-H146</f>
        <v>-2</v>
      </c>
      <c r="J146" s="30">
        <f t="shared" ref="J146:J148" si="74">IF(I146&gt;0, E146-I146*0.3, IF(I146&lt;-3, E146+0.1, E146))</f>
        <v>0.29999999999999982</v>
      </c>
    </row>
    <row r="147" spans="2:12" x14ac:dyDescent="0.3">
      <c r="B147" s="28" t="s">
        <v>37</v>
      </c>
      <c r="C147" s="1">
        <v>43499</v>
      </c>
      <c r="D147" s="15" t="s">
        <v>21</v>
      </c>
      <c r="E147">
        <f t="shared" si="71"/>
        <v>8.1000000000000032</v>
      </c>
      <c r="F147" s="29">
        <v>77</v>
      </c>
      <c r="G147" s="29">
        <v>72</v>
      </c>
      <c r="H147" s="29">
        <f t="shared" si="72"/>
        <v>69</v>
      </c>
      <c r="I147" s="29">
        <f t="shared" si="73"/>
        <v>3</v>
      </c>
      <c r="J147" s="30">
        <f t="shared" si="74"/>
        <v>7.2000000000000028</v>
      </c>
    </row>
    <row r="148" spans="2:12" x14ac:dyDescent="0.3">
      <c r="B148" s="28" t="s">
        <v>8</v>
      </c>
      <c r="C148" s="1">
        <v>43499</v>
      </c>
      <c r="D148" s="15" t="s">
        <v>21</v>
      </c>
      <c r="E148">
        <f t="shared" si="71"/>
        <v>4.1999999999999993</v>
      </c>
      <c r="F148" s="29">
        <v>75</v>
      </c>
      <c r="G148" s="29">
        <v>72</v>
      </c>
      <c r="H148" s="29">
        <f t="shared" si="72"/>
        <v>71</v>
      </c>
      <c r="I148" s="29">
        <f t="shared" si="73"/>
        <v>1</v>
      </c>
      <c r="J148" s="30">
        <f t="shared" si="74"/>
        <v>3.8999999999999995</v>
      </c>
    </row>
    <row r="149" spans="2:12" x14ac:dyDescent="0.3">
      <c r="B149" s="28" t="s">
        <v>38</v>
      </c>
      <c r="C149" s="1">
        <v>43499</v>
      </c>
      <c r="D149" s="15" t="s">
        <v>21</v>
      </c>
      <c r="E149">
        <f t="shared" si="71"/>
        <v>12.499999999999998</v>
      </c>
      <c r="F149" s="29">
        <v>88</v>
      </c>
      <c r="G149" s="29">
        <v>72</v>
      </c>
      <c r="H149" s="29">
        <f t="shared" ref="H149:H155" si="75">F149-ROUND(E149,0)</f>
        <v>75</v>
      </c>
      <c r="I149" s="29">
        <f t="shared" ref="I149:I155" si="76">G149-H149</f>
        <v>-3</v>
      </c>
      <c r="J149" s="30">
        <f t="shared" ref="J149:J155" si="77">IF(I149&gt;0, E149-I149*0.3, IF(I149&lt;-3, E149+0.1, E149))</f>
        <v>12.499999999999998</v>
      </c>
    </row>
    <row r="150" spans="2:12" x14ac:dyDescent="0.3">
      <c r="B150" s="28" t="s">
        <v>35</v>
      </c>
      <c r="C150" s="1">
        <v>43499</v>
      </c>
      <c r="D150" s="15" t="s">
        <v>21</v>
      </c>
      <c r="E150">
        <f t="shared" si="71"/>
        <v>3.4000000000000004</v>
      </c>
      <c r="F150" s="29">
        <v>72</v>
      </c>
      <c r="G150" s="29">
        <v>72</v>
      </c>
      <c r="H150" s="29">
        <f t="shared" si="75"/>
        <v>69</v>
      </c>
      <c r="I150" s="29">
        <f t="shared" si="76"/>
        <v>3</v>
      </c>
      <c r="J150" s="30">
        <f t="shared" si="77"/>
        <v>2.5000000000000004</v>
      </c>
    </row>
    <row r="151" spans="2:12" x14ac:dyDescent="0.3">
      <c r="B151" s="28" t="s">
        <v>40</v>
      </c>
      <c r="C151" s="1">
        <v>43499</v>
      </c>
      <c r="D151" s="15" t="s">
        <v>21</v>
      </c>
      <c r="E151">
        <f>J141</f>
        <v>13.799999999999999</v>
      </c>
      <c r="F151" s="29">
        <v>86</v>
      </c>
      <c r="G151" s="29">
        <v>72</v>
      </c>
      <c r="H151" s="29">
        <f t="shared" si="75"/>
        <v>72</v>
      </c>
      <c r="I151" s="29">
        <f t="shared" si="76"/>
        <v>0</v>
      </c>
      <c r="J151" s="30">
        <f t="shared" si="77"/>
        <v>13.799999999999999</v>
      </c>
    </row>
    <row r="152" spans="2:12" x14ac:dyDescent="0.3">
      <c r="B152" s="7" t="s">
        <v>71</v>
      </c>
      <c r="C152" s="1">
        <v>43499</v>
      </c>
      <c r="D152" s="15" t="s">
        <v>21</v>
      </c>
      <c r="E152">
        <f>J142</f>
        <v>5.6</v>
      </c>
      <c r="F152" s="29">
        <v>80</v>
      </c>
      <c r="G152" s="29">
        <v>72</v>
      </c>
      <c r="H152" s="29">
        <f t="shared" si="75"/>
        <v>74</v>
      </c>
      <c r="I152" s="29">
        <f t="shared" si="76"/>
        <v>-2</v>
      </c>
      <c r="J152" s="30">
        <f t="shared" si="77"/>
        <v>5.6</v>
      </c>
    </row>
    <row r="153" spans="2:12" x14ac:dyDescent="0.3">
      <c r="B153" s="28" t="s">
        <v>71</v>
      </c>
      <c r="C153" s="1">
        <v>43499</v>
      </c>
      <c r="D153" s="15" t="s">
        <v>21</v>
      </c>
      <c r="E153">
        <f>J143</f>
        <v>11.299999999999999</v>
      </c>
      <c r="F153" s="29">
        <v>86</v>
      </c>
      <c r="G153" s="29">
        <v>72</v>
      </c>
      <c r="H153" s="29">
        <f t="shared" si="75"/>
        <v>75</v>
      </c>
      <c r="I153" s="29">
        <f t="shared" si="76"/>
        <v>-3</v>
      </c>
      <c r="J153" s="30">
        <f t="shared" si="77"/>
        <v>11.299999999999999</v>
      </c>
    </row>
    <row r="154" spans="2:12" x14ac:dyDescent="0.3">
      <c r="B154" s="28" t="s">
        <v>70</v>
      </c>
      <c r="C154" s="1">
        <v>43499</v>
      </c>
      <c r="D154" s="15" t="s">
        <v>21</v>
      </c>
      <c r="E154">
        <f>J129</f>
        <v>20.200000000000003</v>
      </c>
      <c r="F154" s="29">
        <v>92</v>
      </c>
      <c r="G154" s="29">
        <v>72</v>
      </c>
      <c r="H154" s="29">
        <f t="shared" si="75"/>
        <v>72</v>
      </c>
      <c r="I154" s="29">
        <f t="shared" si="76"/>
        <v>0</v>
      </c>
      <c r="J154" s="30">
        <f t="shared" si="77"/>
        <v>20.200000000000003</v>
      </c>
    </row>
    <row r="155" spans="2:12" x14ac:dyDescent="0.3">
      <c r="B155" s="28" t="s">
        <v>43</v>
      </c>
      <c r="C155" s="1">
        <v>43499</v>
      </c>
      <c r="D155" s="15" t="s">
        <v>21</v>
      </c>
      <c r="E155">
        <f>J128</f>
        <v>21.000000000000004</v>
      </c>
      <c r="F155" s="29">
        <v>91</v>
      </c>
      <c r="G155" s="29">
        <v>72</v>
      </c>
      <c r="H155" s="29">
        <f t="shared" si="75"/>
        <v>70</v>
      </c>
      <c r="I155" s="29">
        <f t="shared" si="76"/>
        <v>2</v>
      </c>
      <c r="J155" s="30">
        <f t="shared" si="77"/>
        <v>20.400000000000002</v>
      </c>
    </row>
    <row r="156" spans="2:12" x14ac:dyDescent="0.3">
      <c r="B156" s="28" t="s">
        <v>57</v>
      </c>
      <c r="C156" s="1">
        <v>43499</v>
      </c>
      <c r="D156" s="15" t="s">
        <v>21</v>
      </c>
      <c r="E156">
        <f>J131</f>
        <v>36</v>
      </c>
      <c r="F156" s="29">
        <v>123</v>
      </c>
      <c r="G156" s="17">
        <v>72</v>
      </c>
      <c r="H156" s="29">
        <f t="shared" ref="H156" si="78">F156-ROUND(E156,0)</f>
        <v>87</v>
      </c>
      <c r="I156" s="29">
        <f t="shared" ref="I156" si="79">G156-H156</f>
        <v>-15</v>
      </c>
      <c r="J156" s="30">
        <v>36</v>
      </c>
      <c r="L156" t="s">
        <v>74</v>
      </c>
    </row>
    <row r="157" spans="2:12" x14ac:dyDescent="0.3">
      <c r="B157" s="28" t="s">
        <v>44</v>
      </c>
      <c r="C157" s="1">
        <v>43499</v>
      </c>
      <c r="D157" s="15" t="s">
        <v>21</v>
      </c>
      <c r="E157">
        <f>J119</f>
        <v>19.600000000000001</v>
      </c>
      <c r="F157" s="52" t="s">
        <v>45</v>
      </c>
      <c r="G157" s="17">
        <v>72</v>
      </c>
      <c r="H157" s="52" t="s">
        <v>46</v>
      </c>
      <c r="I157" s="52" t="s">
        <v>46</v>
      </c>
      <c r="J157" s="30">
        <f>E157+0.1</f>
        <v>19.700000000000003</v>
      </c>
    </row>
    <row r="158" spans="2:12" x14ac:dyDescent="0.3">
      <c r="B158" s="28" t="s">
        <v>76</v>
      </c>
      <c r="C158" s="1">
        <v>43499</v>
      </c>
      <c r="D158" s="15" t="s">
        <v>21</v>
      </c>
      <c r="E158">
        <v>36</v>
      </c>
      <c r="F158" s="52" t="s">
        <v>45</v>
      </c>
      <c r="G158" s="17">
        <v>72</v>
      </c>
      <c r="H158" s="52" t="s">
        <v>46</v>
      </c>
      <c r="I158" s="52" t="s">
        <v>46</v>
      </c>
      <c r="J158" s="30">
        <v>36</v>
      </c>
      <c r="L158" t="s">
        <v>74</v>
      </c>
    </row>
    <row r="159" spans="2:12" x14ac:dyDescent="0.3">
      <c r="B159" s="31" t="s">
        <v>75</v>
      </c>
      <c r="C159" s="32">
        <v>43499</v>
      </c>
      <c r="D159" s="33" t="s">
        <v>21</v>
      </c>
      <c r="E159" s="34">
        <v>36</v>
      </c>
      <c r="F159" s="54" t="s">
        <v>45</v>
      </c>
      <c r="G159" s="35">
        <v>72</v>
      </c>
      <c r="H159" s="54" t="s">
        <v>46</v>
      </c>
      <c r="I159" s="54" t="s">
        <v>46</v>
      </c>
      <c r="J159" s="36">
        <v>36</v>
      </c>
      <c r="L159" t="s">
        <v>74</v>
      </c>
    </row>
    <row r="160" spans="2:12" x14ac:dyDescent="0.3">
      <c r="B160" s="37" t="s">
        <v>14</v>
      </c>
      <c r="C160" s="1">
        <v>43506</v>
      </c>
      <c r="D160" s="15" t="s">
        <v>25</v>
      </c>
      <c r="E160">
        <f>J144</f>
        <v>5.0999999999999996</v>
      </c>
      <c r="F160" s="29">
        <v>80</v>
      </c>
      <c r="G160" s="17">
        <v>72</v>
      </c>
      <c r="H160" s="17">
        <f t="shared" si="62"/>
        <v>75</v>
      </c>
      <c r="I160" s="29">
        <f t="shared" si="63"/>
        <v>-3</v>
      </c>
      <c r="J160" s="30">
        <f t="shared" si="64"/>
        <v>5.0999999999999996</v>
      </c>
    </row>
    <row r="161" spans="2:10" x14ac:dyDescent="0.3">
      <c r="B161" s="7" t="s">
        <v>15</v>
      </c>
      <c r="C161" s="1">
        <v>43506</v>
      </c>
      <c r="D161" s="15" t="s">
        <v>25</v>
      </c>
      <c r="E161">
        <f t="shared" ref="E161:E166" si="80">J145</f>
        <v>1.2999999999999989</v>
      </c>
      <c r="F161" s="29">
        <v>81</v>
      </c>
      <c r="G161" s="17">
        <v>72</v>
      </c>
      <c r="H161" s="17">
        <f t="shared" si="62"/>
        <v>80</v>
      </c>
      <c r="I161" s="29">
        <f t="shared" si="63"/>
        <v>-8</v>
      </c>
      <c r="J161" s="30">
        <f t="shared" si="64"/>
        <v>1.399999999999999</v>
      </c>
    </row>
    <row r="162" spans="2:10" x14ac:dyDescent="0.3">
      <c r="B162" s="28" t="s">
        <v>36</v>
      </c>
      <c r="C162" s="1">
        <v>43506</v>
      </c>
      <c r="D162" s="15" t="s">
        <v>25</v>
      </c>
      <c r="E162">
        <f t="shared" si="80"/>
        <v>0.29999999999999982</v>
      </c>
      <c r="F162" s="29">
        <v>75</v>
      </c>
      <c r="G162" s="29">
        <v>72</v>
      </c>
      <c r="H162" s="29">
        <f t="shared" ref="H162:H170" si="81">F162-ROUND(E162,0)</f>
        <v>75</v>
      </c>
      <c r="I162" s="29">
        <f t="shared" ref="I162:I170" si="82">G162-H162</f>
        <v>-3</v>
      </c>
      <c r="J162" s="30">
        <f t="shared" ref="J162:J170" si="83">IF(I162&gt;0, E162-I162*0.3, IF(I162&lt;-3, E162+0.1, E162))</f>
        <v>0.29999999999999982</v>
      </c>
    </row>
    <row r="163" spans="2:10" x14ac:dyDescent="0.3">
      <c r="B163" s="28" t="s">
        <v>37</v>
      </c>
      <c r="C163" s="1">
        <v>43506</v>
      </c>
      <c r="D163" s="15" t="s">
        <v>25</v>
      </c>
      <c r="E163">
        <f t="shared" si="80"/>
        <v>7.2000000000000028</v>
      </c>
      <c r="F163" s="29">
        <v>73</v>
      </c>
      <c r="G163" s="29">
        <v>72</v>
      </c>
      <c r="H163" s="29">
        <f t="shared" si="81"/>
        <v>66</v>
      </c>
      <c r="I163" s="29">
        <f t="shared" si="82"/>
        <v>6</v>
      </c>
      <c r="J163" s="30">
        <f t="shared" si="83"/>
        <v>5.400000000000003</v>
      </c>
    </row>
    <row r="164" spans="2:10" x14ac:dyDescent="0.3">
      <c r="B164" s="28" t="s">
        <v>8</v>
      </c>
      <c r="C164" s="1">
        <v>43506</v>
      </c>
      <c r="D164" s="15" t="s">
        <v>25</v>
      </c>
      <c r="E164">
        <f t="shared" si="80"/>
        <v>3.8999999999999995</v>
      </c>
      <c r="F164" s="29">
        <v>86</v>
      </c>
      <c r="G164" s="29">
        <v>72</v>
      </c>
      <c r="H164" s="29">
        <f t="shared" si="81"/>
        <v>82</v>
      </c>
      <c r="I164" s="29">
        <f t="shared" si="82"/>
        <v>-10</v>
      </c>
      <c r="J164" s="30">
        <f t="shared" si="83"/>
        <v>3.9999999999999996</v>
      </c>
    </row>
    <row r="165" spans="2:10" x14ac:dyDescent="0.3">
      <c r="B165" s="28" t="s">
        <v>38</v>
      </c>
      <c r="C165" s="1">
        <v>43506</v>
      </c>
      <c r="D165" s="15" t="s">
        <v>25</v>
      </c>
      <c r="E165">
        <f t="shared" si="80"/>
        <v>12.499999999999998</v>
      </c>
      <c r="F165" s="29">
        <v>93</v>
      </c>
      <c r="G165" s="29">
        <v>72</v>
      </c>
      <c r="H165" s="29">
        <f t="shared" ref="H165:H168" si="84">F165-ROUND(E165,0)</f>
        <v>80</v>
      </c>
      <c r="I165" s="29">
        <f t="shared" ref="I165:I168" si="85">G165-H165</f>
        <v>-8</v>
      </c>
      <c r="J165" s="30">
        <f t="shared" ref="J165:J168" si="86">IF(I165&gt;0, E165-I165*0.3, IF(I165&lt;-3, E165+0.1, E165))</f>
        <v>12.599999999999998</v>
      </c>
    </row>
    <row r="166" spans="2:10" x14ac:dyDescent="0.3">
      <c r="B166" s="28" t="s">
        <v>35</v>
      </c>
      <c r="C166" s="1">
        <v>43506</v>
      </c>
      <c r="D166" s="15" t="s">
        <v>25</v>
      </c>
      <c r="E166">
        <f t="shared" si="80"/>
        <v>2.5000000000000004</v>
      </c>
      <c r="F166" s="29">
        <v>73</v>
      </c>
      <c r="G166" s="29">
        <v>72</v>
      </c>
      <c r="H166" s="29">
        <f t="shared" si="84"/>
        <v>70</v>
      </c>
      <c r="I166" s="29">
        <f t="shared" si="85"/>
        <v>2</v>
      </c>
      <c r="J166" s="30">
        <f t="shared" si="86"/>
        <v>1.9000000000000004</v>
      </c>
    </row>
    <row r="167" spans="2:10" x14ac:dyDescent="0.3">
      <c r="B167" s="7" t="s">
        <v>71</v>
      </c>
      <c r="C167" s="1">
        <v>43506</v>
      </c>
      <c r="D167" s="15" t="s">
        <v>25</v>
      </c>
      <c r="E167">
        <f>J152</f>
        <v>5.6</v>
      </c>
      <c r="F167" s="29">
        <v>79</v>
      </c>
      <c r="G167" s="29">
        <v>72</v>
      </c>
      <c r="H167" s="29">
        <f t="shared" si="84"/>
        <v>73</v>
      </c>
      <c r="I167" s="29">
        <f t="shared" si="85"/>
        <v>-1</v>
      </c>
      <c r="J167" s="30">
        <f t="shared" si="86"/>
        <v>5.6</v>
      </c>
    </row>
    <row r="168" spans="2:10" x14ac:dyDescent="0.3">
      <c r="B168" s="28" t="s">
        <v>71</v>
      </c>
      <c r="C168" s="1">
        <v>43506</v>
      </c>
      <c r="D168" s="15" t="s">
        <v>25</v>
      </c>
      <c r="E168">
        <f>J153</f>
        <v>11.299999999999999</v>
      </c>
      <c r="F168" s="29">
        <v>91</v>
      </c>
      <c r="G168" s="29">
        <v>72</v>
      </c>
      <c r="H168" s="29">
        <f t="shared" si="84"/>
        <v>80</v>
      </c>
      <c r="I168" s="29">
        <f t="shared" si="85"/>
        <v>-8</v>
      </c>
      <c r="J168" s="30">
        <f t="shared" si="86"/>
        <v>11.399999999999999</v>
      </c>
    </row>
    <row r="169" spans="2:10" x14ac:dyDescent="0.3">
      <c r="B169" s="28" t="s">
        <v>12</v>
      </c>
      <c r="C169" s="1">
        <v>43506</v>
      </c>
      <c r="D169" s="15" t="s">
        <v>25</v>
      </c>
      <c r="E169">
        <f>J139</f>
        <v>12.299999999999999</v>
      </c>
      <c r="F169" s="29">
        <v>84</v>
      </c>
      <c r="G169" s="29">
        <v>72</v>
      </c>
      <c r="H169" s="29">
        <f t="shared" si="81"/>
        <v>72</v>
      </c>
      <c r="I169" s="29">
        <f t="shared" si="82"/>
        <v>0</v>
      </c>
      <c r="J169" s="30">
        <f t="shared" si="83"/>
        <v>12.299999999999999</v>
      </c>
    </row>
    <row r="170" spans="2:10" x14ac:dyDescent="0.3">
      <c r="B170" s="28" t="s">
        <v>52</v>
      </c>
      <c r="C170" s="1">
        <v>43506</v>
      </c>
      <c r="D170" s="15" t="s">
        <v>25</v>
      </c>
      <c r="E170">
        <f>J50</f>
        <v>10.5</v>
      </c>
      <c r="F170" s="29">
        <v>94</v>
      </c>
      <c r="G170" s="29">
        <v>72</v>
      </c>
      <c r="H170" s="29">
        <f t="shared" si="81"/>
        <v>83</v>
      </c>
      <c r="I170" s="29">
        <f t="shared" si="82"/>
        <v>-11</v>
      </c>
      <c r="J170" s="30">
        <f t="shared" si="83"/>
        <v>10.6</v>
      </c>
    </row>
    <row r="171" spans="2:10" x14ac:dyDescent="0.3">
      <c r="B171" s="37" t="s">
        <v>14</v>
      </c>
      <c r="C171" s="42">
        <v>43513</v>
      </c>
      <c r="D171" s="38" t="s">
        <v>54</v>
      </c>
      <c r="E171" s="38">
        <f>J160</f>
        <v>5.0999999999999996</v>
      </c>
      <c r="F171" s="38">
        <v>78</v>
      </c>
      <c r="G171" s="38">
        <v>72</v>
      </c>
      <c r="H171" s="38">
        <f t="shared" si="62"/>
        <v>73</v>
      </c>
      <c r="I171" s="38">
        <f t="shared" si="63"/>
        <v>-1</v>
      </c>
      <c r="J171" s="39">
        <f t="shared" si="64"/>
        <v>5.0999999999999996</v>
      </c>
    </row>
    <row r="172" spans="2:10" x14ac:dyDescent="0.3">
      <c r="B172" s="7" t="s">
        <v>15</v>
      </c>
      <c r="C172" s="8">
        <v>43513</v>
      </c>
      <c r="D172" s="9" t="s">
        <v>54</v>
      </c>
      <c r="E172" s="9">
        <f>J161</f>
        <v>1.399999999999999</v>
      </c>
      <c r="F172" s="29">
        <v>78</v>
      </c>
      <c r="G172" s="9">
        <v>72</v>
      </c>
      <c r="H172" s="9">
        <f t="shared" ref="H172" si="87">F172-ROUND(E172,0)</f>
        <v>77</v>
      </c>
      <c r="I172" s="9">
        <f t="shared" ref="I172" si="88">G172-H172</f>
        <v>-5</v>
      </c>
      <c r="J172" s="40">
        <f t="shared" ref="J172" si="89">IF(I172&gt;0, E172-I172*0.3, IF(I172&lt;-3, E172+0.1, E172))</f>
        <v>1.4999999999999991</v>
      </c>
    </row>
    <row r="173" spans="2:10" x14ac:dyDescent="0.3">
      <c r="B173" s="28" t="s">
        <v>36</v>
      </c>
      <c r="C173" s="8">
        <v>43513</v>
      </c>
      <c r="D173" s="9" t="s">
        <v>54</v>
      </c>
      <c r="E173" s="9">
        <f>J162</f>
        <v>0.29999999999999982</v>
      </c>
      <c r="F173" s="29">
        <v>74</v>
      </c>
      <c r="G173" s="9">
        <v>72</v>
      </c>
      <c r="H173" s="9">
        <f t="shared" si="62"/>
        <v>74</v>
      </c>
      <c r="I173" s="9">
        <f t="shared" si="63"/>
        <v>-2</v>
      </c>
      <c r="J173" s="40">
        <f t="shared" si="64"/>
        <v>0.29999999999999982</v>
      </c>
    </row>
    <row r="174" spans="2:10" x14ac:dyDescent="0.3">
      <c r="B174" s="28" t="s">
        <v>37</v>
      </c>
      <c r="C174" s="8">
        <v>43513</v>
      </c>
      <c r="D174" s="9" t="s">
        <v>54</v>
      </c>
      <c r="E174" s="17">
        <f>J163</f>
        <v>5.400000000000003</v>
      </c>
      <c r="F174" s="17">
        <v>79</v>
      </c>
      <c r="G174" s="9">
        <v>72</v>
      </c>
      <c r="H174" s="9">
        <f t="shared" si="62"/>
        <v>74</v>
      </c>
      <c r="I174" s="9">
        <f t="shared" si="63"/>
        <v>-2</v>
      </c>
      <c r="J174" s="40">
        <f t="shared" si="64"/>
        <v>5.400000000000003</v>
      </c>
    </row>
    <row r="175" spans="2:10" x14ac:dyDescent="0.3">
      <c r="B175" s="28" t="s">
        <v>41</v>
      </c>
      <c r="C175" s="8">
        <v>43513</v>
      </c>
      <c r="D175" s="9" t="s">
        <v>54</v>
      </c>
      <c r="E175" s="29">
        <f>J140</f>
        <v>7.3</v>
      </c>
      <c r="F175" s="29">
        <v>80</v>
      </c>
      <c r="G175" s="9">
        <v>72</v>
      </c>
      <c r="H175" s="9">
        <f t="shared" ref="H175:H178" si="90">F175-ROUND(E175,0)</f>
        <v>73</v>
      </c>
      <c r="I175" s="9">
        <f t="shared" ref="I175:I178" si="91">G175-H175</f>
        <v>-1</v>
      </c>
      <c r="J175" s="40">
        <f t="shared" ref="J175:J178" si="92">IF(I175&gt;0, E175-I175*0.3, IF(I175&lt;-3, E175+0.1, E175))</f>
        <v>7.3</v>
      </c>
    </row>
    <row r="176" spans="2:10" x14ac:dyDescent="0.3">
      <c r="B176" s="28" t="s">
        <v>43</v>
      </c>
      <c r="C176" s="8">
        <v>43513</v>
      </c>
      <c r="D176" s="9" t="s">
        <v>54</v>
      </c>
      <c r="E176" s="29">
        <f>J155</f>
        <v>20.400000000000002</v>
      </c>
      <c r="F176" s="29">
        <v>90</v>
      </c>
      <c r="G176" s="9">
        <v>72</v>
      </c>
      <c r="H176" s="9">
        <f t="shared" si="90"/>
        <v>70</v>
      </c>
      <c r="I176" s="9">
        <f t="shared" si="91"/>
        <v>2</v>
      </c>
      <c r="J176" s="40">
        <f t="shared" si="92"/>
        <v>19.8</v>
      </c>
    </row>
    <row r="177" spans="2:10" x14ac:dyDescent="0.3">
      <c r="B177" s="28" t="s">
        <v>44</v>
      </c>
      <c r="C177" s="8">
        <v>43513</v>
      </c>
      <c r="D177" s="9" t="s">
        <v>54</v>
      </c>
      <c r="E177" s="29">
        <f>J157</f>
        <v>19.700000000000003</v>
      </c>
      <c r="F177" s="29">
        <v>122</v>
      </c>
      <c r="G177" s="9">
        <v>72</v>
      </c>
      <c r="H177" s="9">
        <f t="shared" si="90"/>
        <v>102</v>
      </c>
      <c r="I177" s="9">
        <f t="shared" si="91"/>
        <v>-30</v>
      </c>
      <c r="J177" s="40">
        <f t="shared" si="92"/>
        <v>19.800000000000004</v>
      </c>
    </row>
    <row r="178" spans="2:10" x14ac:dyDescent="0.3">
      <c r="B178" s="7" t="s">
        <v>70</v>
      </c>
      <c r="C178" s="8">
        <v>43513</v>
      </c>
      <c r="D178" s="9" t="s">
        <v>54</v>
      </c>
      <c r="E178" s="29">
        <f>J154</f>
        <v>20.200000000000003</v>
      </c>
      <c r="F178" s="29">
        <v>98</v>
      </c>
      <c r="G178" s="9">
        <v>72</v>
      </c>
      <c r="H178" s="9">
        <f t="shared" si="90"/>
        <v>78</v>
      </c>
      <c r="I178" s="9">
        <f t="shared" si="91"/>
        <v>-6</v>
      </c>
      <c r="J178" s="40">
        <f t="shared" si="92"/>
        <v>20.300000000000004</v>
      </c>
    </row>
    <row r="179" spans="2:10" x14ac:dyDescent="0.3">
      <c r="B179" s="37" t="s">
        <v>14</v>
      </c>
      <c r="C179" s="42">
        <v>43520</v>
      </c>
      <c r="D179" s="18" t="s">
        <v>32</v>
      </c>
      <c r="E179" s="38">
        <f>J171</f>
        <v>5.0999999999999996</v>
      </c>
      <c r="F179" s="18">
        <v>82</v>
      </c>
      <c r="G179" s="38">
        <v>72</v>
      </c>
      <c r="H179" s="38">
        <f t="shared" ref="H179:H180" si="93">F179-ROUND(E179,0)</f>
        <v>77</v>
      </c>
      <c r="I179" s="38">
        <f t="shared" ref="I179:I180" si="94">G179-H179</f>
        <v>-5</v>
      </c>
      <c r="J179" s="39">
        <f t="shared" ref="J179:J180" si="95">IF(I179&gt;0, E179-I179*0.3, IF(I179&lt;-3, E179+0.1, E179))</f>
        <v>5.1999999999999993</v>
      </c>
    </row>
    <row r="180" spans="2:10" x14ac:dyDescent="0.3">
      <c r="B180" s="7" t="s">
        <v>15</v>
      </c>
      <c r="C180" s="8">
        <v>43520</v>
      </c>
      <c r="D180" s="29" t="s">
        <v>32</v>
      </c>
      <c r="E180" s="9">
        <f>J172</f>
        <v>1.4999999999999991</v>
      </c>
      <c r="F180" s="29">
        <v>79</v>
      </c>
      <c r="G180" s="9">
        <v>72</v>
      </c>
      <c r="H180" s="9">
        <f t="shared" si="93"/>
        <v>77</v>
      </c>
      <c r="I180" s="9">
        <f t="shared" si="94"/>
        <v>-5</v>
      </c>
      <c r="J180" s="40">
        <f t="shared" si="95"/>
        <v>1.5999999999999992</v>
      </c>
    </row>
    <row r="181" spans="2:10" x14ac:dyDescent="0.3">
      <c r="B181" s="28" t="s">
        <v>36</v>
      </c>
      <c r="C181" s="8">
        <v>43520</v>
      </c>
      <c r="D181" s="29" t="s">
        <v>32</v>
      </c>
      <c r="E181" s="9">
        <f>J173</f>
        <v>0.29999999999999982</v>
      </c>
      <c r="F181" s="29">
        <v>73</v>
      </c>
      <c r="G181" s="9">
        <v>72</v>
      </c>
      <c r="H181" s="9">
        <f t="shared" ref="H181:H184" si="96">F181-ROUND(E181,0)</f>
        <v>73</v>
      </c>
      <c r="I181" s="9">
        <f t="shared" ref="I181:I184" si="97">G181-H181</f>
        <v>-1</v>
      </c>
      <c r="J181" s="40">
        <f t="shared" ref="J181:J184" si="98">IF(I181&gt;0, E181-I181*0.3, IF(I181&lt;-3, E181+0.1, E181))</f>
        <v>0.29999999999999982</v>
      </c>
    </row>
    <row r="182" spans="2:10" x14ac:dyDescent="0.3">
      <c r="B182" s="28" t="s">
        <v>37</v>
      </c>
      <c r="C182" s="8">
        <v>43520</v>
      </c>
      <c r="D182" s="29" t="s">
        <v>32</v>
      </c>
      <c r="E182" s="9">
        <f>J174</f>
        <v>5.400000000000003</v>
      </c>
      <c r="F182" s="29">
        <v>85</v>
      </c>
      <c r="G182" s="9">
        <v>72</v>
      </c>
      <c r="H182" s="9">
        <f t="shared" si="96"/>
        <v>80</v>
      </c>
      <c r="I182" s="9">
        <f t="shared" si="97"/>
        <v>-8</v>
      </c>
      <c r="J182" s="40">
        <f t="shared" si="98"/>
        <v>5.5000000000000027</v>
      </c>
    </row>
    <row r="183" spans="2:10" x14ac:dyDescent="0.3">
      <c r="B183" s="28" t="s">
        <v>8</v>
      </c>
      <c r="C183" s="8">
        <v>43520</v>
      </c>
      <c r="D183" s="29" t="s">
        <v>32</v>
      </c>
      <c r="E183" s="29">
        <f>J164</f>
        <v>3.9999999999999996</v>
      </c>
      <c r="F183" s="29">
        <v>78</v>
      </c>
      <c r="G183" s="9">
        <v>72</v>
      </c>
      <c r="H183" s="9">
        <f t="shared" si="96"/>
        <v>74</v>
      </c>
      <c r="I183" s="9">
        <f t="shared" si="97"/>
        <v>-2</v>
      </c>
      <c r="J183" s="40">
        <f t="shared" si="98"/>
        <v>3.9999999999999996</v>
      </c>
    </row>
    <row r="184" spans="2:10" x14ac:dyDescent="0.3">
      <c r="B184" s="28" t="s">
        <v>40</v>
      </c>
      <c r="C184" s="8">
        <v>43520</v>
      </c>
      <c r="D184" s="29" t="s">
        <v>32</v>
      </c>
      <c r="E184" s="29">
        <f>J151</f>
        <v>13.799999999999999</v>
      </c>
      <c r="F184" s="29">
        <v>93</v>
      </c>
      <c r="G184" s="9">
        <v>72</v>
      </c>
      <c r="H184" s="9">
        <f t="shared" si="96"/>
        <v>79</v>
      </c>
      <c r="I184" s="9">
        <f t="shared" si="97"/>
        <v>-7</v>
      </c>
      <c r="J184" s="40">
        <f t="shared" si="98"/>
        <v>13.899999999999999</v>
      </c>
    </row>
    <row r="185" spans="2:10" x14ac:dyDescent="0.3">
      <c r="B185" s="37" t="s">
        <v>14</v>
      </c>
      <c r="C185" s="42">
        <v>43527</v>
      </c>
      <c r="D185" s="18" t="s">
        <v>28</v>
      </c>
      <c r="E185" s="38">
        <f t="shared" ref="E185:E190" si="99">J179</f>
        <v>5.1999999999999993</v>
      </c>
      <c r="F185" s="18">
        <v>74</v>
      </c>
      <c r="G185" s="38">
        <v>71</v>
      </c>
      <c r="H185" s="38">
        <f t="shared" ref="H185:H193" si="100">F185-ROUND(E185,0)</f>
        <v>69</v>
      </c>
      <c r="I185" s="38">
        <f t="shared" ref="I185:I193" si="101">G185-H185</f>
        <v>2</v>
      </c>
      <c r="J185" s="39">
        <f t="shared" ref="J185:J193" si="102">IF(I185&gt;0, E185-I185*0.3, IF(I185&lt;-3, E185+0.1, E185))</f>
        <v>4.5999999999999996</v>
      </c>
    </row>
    <row r="186" spans="2:10" x14ac:dyDescent="0.3">
      <c r="B186" s="7" t="s">
        <v>15</v>
      </c>
      <c r="C186" s="8">
        <v>43527</v>
      </c>
      <c r="D186" s="29" t="s">
        <v>28</v>
      </c>
      <c r="E186" s="9">
        <f t="shared" si="99"/>
        <v>1.5999999999999992</v>
      </c>
      <c r="F186" s="29">
        <v>68</v>
      </c>
      <c r="G186" s="9">
        <v>71</v>
      </c>
      <c r="H186" s="9">
        <f t="shared" si="100"/>
        <v>66</v>
      </c>
      <c r="I186" s="9">
        <f t="shared" si="101"/>
        <v>5</v>
      </c>
      <c r="J186" s="40">
        <f t="shared" si="102"/>
        <v>9.9999999999999201E-2</v>
      </c>
    </row>
    <row r="187" spans="2:10" x14ac:dyDescent="0.3">
      <c r="B187" s="28" t="s">
        <v>36</v>
      </c>
      <c r="C187" s="8">
        <v>43527</v>
      </c>
      <c r="D187" s="29" t="s">
        <v>28</v>
      </c>
      <c r="E187" s="9">
        <f t="shared" si="99"/>
        <v>0.29999999999999982</v>
      </c>
      <c r="F187" s="29">
        <v>75</v>
      </c>
      <c r="G187" s="9">
        <v>71</v>
      </c>
      <c r="H187" s="9">
        <f t="shared" ref="H187:H190" si="103">F187-ROUND(E187,0)</f>
        <v>75</v>
      </c>
      <c r="I187" s="9">
        <f t="shared" ref="I187:I190" si="104">G187-H187</f>
        <v>-4</v>
      </c>
      <c r="J187" s="40">
        <f t="shared" ref="J187:J191" si="105">IF(I187&gt;0, E187-I187*0.3, IF(I187&lt;-3, E187+0.1, E187))</f>
        <v>0.3999999999999998</v>
      </c>
    </row>
    <row r="188" spans="2:10" x14ac:dyDescent="0.3">
      <c r="B188" s="28" t="s">
        <v>37</v>
      </c>
      <c r="C188" s="8">
        <v>43527</v>
      </c>
      <c r="D188" s="29" t="s">
        <v>28</v>
      </c>
      <c r="E188" s="9">
        <f t="shared" si="99"/>
        <v>5.5000000000000027</v>
      </c>
      <c r="F188" s="29">
        <v>81</v>
      </c>
      <c r="G188" s="9">
        <v>71</v>
      </c>
      <c r="H188" s="9">
        <f t="shared" si="103"/>
        <v>75</v>
      </c>
      <c r="I188" s="9">
        <f t="shared" si="104"/>
        <v>-4</v>
      </c>
      <c r="J188" s="40">
        <f t="shared" si="105"/>
        <v>5.6000000000000023</v>
      </c>
    </row>
    <row r="189" spans="2:10" x14ac:dyDescent="0.3">
      <c r="B189" s="28" t="s">
        <v>8</v>
      </c>
      <c r="C189" s="8">
        <v>43527</v>
      </c>
      <c r="D189" s="29" t="s">
        <v>28</v>
      </c>
      <c r="E189" s="29">
        <f t="shared" si="99"/>
        <v>3.9999999999999996</v>
      </c>
      <c r="F189" s="29">
        <v>71</v>
      </c>
      <c r="G189" s="9">
        <v>71</v>
      </c>
      <c r="H189" s="9">
        <f t="shared" si="103"/>
        <v>67</v>
      </c>
      <c r="I189" s="9">
        <f t="shared" si="104"/>
        <v>4</v>
      </c>
      <c r="J189" s="40">
        <f t="shared" si="105"/>
        <v>2.8</v>
      </c>
    </row>
    <row r="190" spans="2:10" x14ac:dyDescent="0.3">
      <c r="B190" s="28" t="s">
        <v>40</v>
      </c>
      <c r="C190" s="8">
        <v>43527</v>
      </c>
      <c r="D190" s="29" t="s">
        <v>28</v>
      </c>
      <c r="E190" s="29">
        <f t="shared" si="99"/>
        <v>13.899999999999999</v>
      </c>
      <c r="F190" s="29">
        <v>91</v>
      </c>
      <c r="G190" s="9">
        <v>71</v>
      </c>
      <c r="H190" s="9">
        <f t="shared" si="103"/>
        <v>77</v>
      </c>
      <c r="I190" s="9">
        <f t="shared" si="104"/>
        <v>-6</v>
      </c>
      <c r="J190" s="40">
        <f t="shared" si="105"/>
        <v>13.999999999999998</v>
      </c>
    </row>
    <row r="191" spans="2:10" x14ac:dyDescent="0.3">
      <c r="B191" s="28" t="s">
        <v>41</v>
      </c>
      <c r="C191" s="8">
        <v>43527</v>
      </c>
      <c r="D191" s="29" t="s">
        <v>28</v>
      </c>
      <c r="E191" s="29">
        <f>J175</f>
        <v>7.3</v>
      </c>
      <c r="F191" s="29">
        <v>79</v>
      </c>
      <c r="G191" s="9">
        <v>71</v>
      </c>
      <c r="H191" s="9">
        <f t="shared" ref="H191" si="106">F191-ROUND(E191,0)</f>
        <v>72</v>
      </c>
      <c r="I191" s="9">
        <f t="shared" ref="I191" si="107">G191-H191</f>
        <v>-1</v>
      </c>
      <c r="J191" s="40">
        <f t="shared" si="105"/>
        <v>7.3</v>
      </c>
    </row>
    <row r="192" spans="2:10" x14ac:dyDescent="0.3">
      <c r="B192" s="28" t="s">
        <v>44</v>
      </c>
      <c r="C192" s="8">
        <v>43527</v>
      </c>
      <c r="D192" s="29" t="s">
        <v>28</v>
      </c>
      <c r="E192" s="29">
        <f>J177</f>
        <v>19.800000000000004</v>
      </c>
      <c r="F192" s="29">
        <v>114</v>
      </c>
      <c r="G192" s="9">
        <v>71</v>
      </c>
      <c r="H192" s="9">
        <f t="shared" si="100"/>
        <v>94</v>
      </c>
      <c r="I192" s="9">
        <f t="shared" si="101"/>
        <v>-23</v>
      </c>
      <c r="J192" s="40">
        <f t="shared" si="102"/>
        <v>19.900000000000006</v>
      </c>
    </row>
    <row r="193" spans="2:10" x14ac:dyDescent="0.3">
      <c r="B193" s="28" t="s">
        <v>43</v>
      </c>
      <c r="C193" s="8">
        <v>43527</v>
      </c>
      <c r="D193" s="29" t="s">
        <v>28</v>
      </c>
      <c r="E193" s="29">
        <f>J176</f>
        <v>19.8</v>
      </c>
      <c r="F193" s="29">
        <v>92</v>
      </c>
      <c r="G193" s="9">
        <v>71</v>
      </c>
      <c r="H193" s="9">
        <f t="shared" si="100"/>
        <v>72</v>
      </c>
      <c r="I193" s="9">
        <f t="shared" si="101"/>
        <v>-1</v>
      </c>
      <c r="J193" s="40">
        <f t="shared" si="102"/>
        <v>19.8</v>
      </c>
    </row>
    <row r="194" spans="2:10" x14ac:dyDescent="0.3">
      <c r="B194" s="28" t="s">
        <v>70</v>
      </c>
      <c r="C194" s="8">
        <v>43527</v>
      </c>
      <c r="D194" s="29" t="s">
        <v>28</v>
      </c>
      <c r="E194" s="29">
        <f>J178</f>
        <v>20.300000000000004</v>
      </c>
      <c r="F194" s="29">
        <v>96</v>
      </c>
      <c r="G194" s="9">
        <v>71</v>
      </c>
      <c r="H194" s="9">
        <f t="shared" ref="H194" si="108">F194-ROUND(E194,0)</f>
        <v>76</v>
      </c>
      <c r="I194" s="9">
        <f t="shared" ref="I194" si="109">G194-H194</f>
        <v>-5</v>
      </c>
      <c r="J194" s="40">
        <f t="shared" ref="J194" si="110">IF(I194&gt;0, E194-I194*0.3, IF(I194&lt;-3, E194+0.1, E194))</f>
        <v>20.400000000000006</v>
      </c>
    </row>
    <row r="195" spans="2:10" x14ac:dyDescent="0.3">
      <c r="B195" s="37" t="s">
        <v>14</v>
      </c>
      <c r="C195" s="42">
        <v>43534</v>
      </c>
      <c r="D195" s="18" t="s">
        <v>18</v>
      </c>
      <c r="E195" s="38">
        <f t="shared" ref="E195:E200" si="111">J185</f>
        <v>4.5999999999999996</v>
      </c>
      <c r="F195" s="38">
        <v>76</v>
      </c>
      <c r="G195" s="18">
        <v>72</v>
      </c>
      <c r="H195" s="38">
        <f t="shared" ref="H195" si="112">F195-ROUND(E195,0)</f>
        <v>71</v>
      </c>
      <c r="I195" s="38">
        <f t="shared" ref="I195" si="113">G195-H195</f>
        <v>1</v>
      </c>
      <c r="J195" s="39">
        <f t="shared" ref="J195" si="114">IF(I195&gt;0, E195-I195*0.3, IF(I195&lt;-3, E195+0.1, E195))</f>
        <v>4.3</v>
      </c>
    </row>
    <row r="196" spans="2:10" x14ac:dyDescent="0.3">
      <c r="B196" s="7" t="s">
        <v>15</v>
      </c>
      <c r="C196" s="8">
        <v>43534</v>
      </c>
      <c r="D196" s="29" t="s">
        <v>18</v>
      </c>
      <c r="E196" s="9">
        <f t="shared" si="111"/>
        <v>9.9999999999999201E-2</v>
      </c>
      <c r="F196" s="29">
        <v>76</v>
      </c>
      <c r="G196" s="29">
        <v>72</v>
      </c>
      <c r="H196" s="9">
        <f t="shared" ref="H196:H198" si="115">F196-ROUND(E196,0)</f>
        <v>76</v>
      </c>
      <c r="I196" s="9">
        <f t="shared" ref="I196:I198" si="116">G196-H196</f>
        <v>-4</v>
      </c>
      <c r="J196" s="40">
        <f t="shared" ref="J196:J198" si="117">IF(I196&gt;0, E196-I196*0.3, IF(I196&lt;-3, E196+0.1, E196))</f>
        <v>0.19999999999999921</v>
      </c>
    </row>
    <row r="197" spans="2:10" x14ac:dyDescent="0.3">
      <c r="B197" s="28" t="s">
        <v>36</v>
      </c>
      <c r="C197" s="8">
        <v>43534</v>
      </c>
      <c r="D197" s="29" t="s">
        <v>18</v>
      </c>
      <c r="E197" s="9">
        <f t="shared" si="111"/>
        <v>0.3999999999999998</v>
      </c>
      <c r="F197" s="29">
        <v>76</v>
      </c>
      <c r="G197" s="29">
        <v>72</v>
      </c>
      <c r="H197" s="9">
        <f t="shared" si="115"/>
        <v>76</v>
      </c>
      <c r="I197" s="9">
        <f t="shared" si="116"/>
        <v>-4</v>
      </c>
      <c r="J197" s="40">
        <f t="shared" si="117"/>
        <v>0.49999999999999978</v>
      </c>
    </row>
    <row r="198" spans="2:10" x14ac:dyDescent="0.3">
      <c r="B198" s="28" t="s">
        <v>37</v>
      </c>
      <c r="C198" s="8">
        <v>43534</v>
      </c>
      <c r="D198" s="29" t="s">
        <v>18</v>
      </c>
      <c r="E198" s="9">
        <f t="shared" si="111"/>
        <v>5.6000000000000023</v>
      </c>
      <c r="F198" s="29">
        <v>82</v>
      </c>
      <c r="G198" s="29">
        <v>72</v>
      </c>
      <c r="H198" s="9">
        <f t="shared" si="115"/>
        <v>76</v>
      </c>
      <c r="I198" s="9">
        <f t="shared" si="116"/>
        <v>-4</v>
      </c>
      <c r="J198" s="40">
        <f t="shared" si="117"/>
        <v>5.700000000000002</v>
      </c>
    </row>
    <row r="199" spans="2:10" x14ac:dyDescent="0.3">
      <c r="B199" s="28" t="s">
        <v>8</v>
      </c>
      <c r="C199" s="8">
        <v>43534</v>
      </c>
      <c r="D199" s="29" t="s">
        <v>18</v>
      </c>
      <c r="E199" s="29">
        <f t="shared" si="111"/>
        <v>2.8</v>
      </c>
      <c r="F199" s="29">
        <v>76</v>
      </c>
      <c r="G199" s="29">
        <v>72</v>
      </c>
      <c r="H199" s="9">
        <f t="shared" ref="H199:H203" si="118">F199-ROUND(E199,0)</f>
        <v>73</v>
      </c>
      <c r="I199" s="9">
        <f t="shared" ref="I199:I203" si="119">G199-H199</f>
        <v>-1</v>
      </c>
      <c r="J199" s="40">
        <f t="shared" ref="J199:J203" si="120">IF(I199&gt;0, E199-I199*0.3, IF(I199&lt;-3, E199+0.1, E199))</f>
        <v>2.8</v>
      </c>
    </row>
    <row r="200" spans="2:10" x14ac:dyDescent="0.3">
      <c r="B200" s="28" t="s">
        <v>40</v>
      </c>
      <c r="C200" s="8">
        <v>43534</v>
      </c>
      <c r="D200" s="29" t="s">
        <v>18</v>
      </c>
      <c r="E200" s="29">
        <f t="shared" si="111"/>
        <v>13.999999999999998</v>
      </c>
      <c r="F200" s="29">
        <v>86</v>
      </c>
      <c r="G200" s="29">
        <v>72</v>
      </c>
      <c r="H200" s="9">
        <f t="shared" si="118"/>
        <v>72</v>
      </c>
      <c r="I200" s="9">
        <f t="shared" si="119"/>
        <v>0</v>
      </c>
      <c r="J200" s="40">
        <f t="shared" si="120"/>
        <v>13.999999999999998</v>
      </c>
    </row>
    <row r="201" spans="2:10" x14ac:dyDescent="0.3">
      <c r="B201" s="28" t="s">
        <v>43</v>
      </c>
      <c r="C201" s="8">
        <v>43534</v>
      </c>
      <c r="D201" s="29" t="s">
        <v>18</v>
      </c>
      <c r="E201" s="29">
        <f>J193</f>
        <v>19.8</v>
      </c>
      <c r="F201" s="29">
        <v>100</v>
      </c>
      <c r="G201" s="29">
        <v>72</v>
      </c>
      <c r="H201" s="9">
        <f t="shared" si="118"/>
        <v>80</v>
      </c>
      <c r="I201" s="9">
        <f t="shared" si="119"/>
        <v>-8</v>
      </c>
      <c r="J201" s="40">
        <f t="shared" si="120"/>
        <v>19.900000000000002</v>
      </c>
    </row>
    <row r="202" spans="2:10" x14ac:dyDescent="0.3">
      <c r="B202" s="28" t="s">
        <v>35</v>
      </c>
      <c r="C202" s="8">
        <v>43534</v>
      </c>
      <c r="D202" s="29" t="s">
        <v>18</v>
      </c>
      <c r="E202" s="29">
        <f>J166</f>
        <v>1.9000000000000004</v>
      </c>
      <c r="F202" s="29">
        <v>78</v>
      </c>
      <c r="G202" s="29">
        <v>72</v>
      </c>
      <c r="H202" s="9">
        <f t="shared" si="118"/>
        <v>76</v>
      </c>
      <c r="I202" s="9">
        <f t="shared" si="119"/>
        <v>-4</v>
      </c>
      <c r="J202" s="40">
        <f t="shared" si="120"/>
        <v>2.0000000000000004</v>
      </c>
    </row>
    <row r="203" spans="2:10" x14ac:dyDescent="0.3">
      <c r="B203" s="28" t="s">
        <v>79</v>
      </c>
      <c r="C203" s="8">
        <v>43534</v>
      </c>
      <c r="D203" s="29" t="s">
        <v>18</v>
      </c>
      <c r="E203" s="9">
        <v>11.9</v>
      </c>
      <c r="F203" s="29">
        <v>93</v>
      </c>
      <c r="G203" s="29">
        <v>72</v>
      </c>
      <c r="H203" s="9">
        <f t="shared" si="118"/>
        <v>81</v>
      </c>
      <c r="I203" s="9">
        <f t="shared" si="119"/>
        <v>-9</v>
      </c>
      <c r="J203" s="40">
        <f t="shared" si="120"/>
        <v>12</v>
      </c>
    </row>
    <row r="204" spans="2:10" x14ac:dyDescent="0.3">
      <c r="B204" s="31" t="s">
        <v>41</v>
      </c>
      <c r="C204" s="32">
        <v>43534</v>
      </c>
      <c r="D204" s="35" t="s">
        <v>18</v>
      </c>
      <c r="E204" s="35">
        <f>J191</f>
        <v>7.3</v>
      </c>
      <c r="F204" s="35">
        <v>71</v>
      </c>
      <c r="G204" s="35">
        <v>72</v>
      </c>
      <c r="H204" s="34">
        <f>F204-ROUND(E204,0)</f>
        <v>64</v>
      </c>
      <c r="I204" s="34">
        <f>G204-H204</f>
        <v>8</v>
      </c>
      <c r="J204" s="41">
        <f>IF(I204&gt;0, E204-I204*0.3, IF(I204&lt;-3, E204+0.1, E204))</f>
        <v>4.9000000000000004</v>
      </c>
    </row>
  </sheetData>
  <phoneticPr fontId="1" type="noConversion"/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204"/>
  <sheetViews>
    <sheetView workbookViewId="0"/>
  </sheetViews>
  <sheetFormatPr defaultRowHeight="14.4" x14ac:dyDescent="0.3"/>
  <cols>
    <col min="2" max="2" width="19.6640625" customWidth="1"/>
    <col min="3" max="3" width="12.88671875" customWidth="1"/>
    <col min="4" max="4" width="18.33203125" customWidth="1"/>
    <col min="5" max="6" width="10.109375" bestFit="1" customWidth="1"/>
    <col min="7" max="14" width="9.109375" bestFit="1" customWidth="1"/>
    <col min="16" max="16" width="9.109375" bestFit="1" customWidth="1"/>
    <col min="17" max="17" width="14.33203125" customWidth="1"/>
    <col min="18" max="18" width="11" customWidth="1"/>
    <col min="19" max="19" width="9" customWidth="1"/>
  </cols>
  <sheetData>
    <row r="1" spans="1:22" x14ac:dyDescent="0.3">
      <c r="A1" s="43" t="s">
        <v>10</v>
      </c>
      <c r="B1" s="43"/>
      <c r="C1" s="43" t="s">
        <v>53</v>
      </c>
    </row>
    <row r="3" spans="1:22" x14ac:dyDescent="0.3">
      <c r="B3" s="24" t="s">
        <v>23</v>
      </c>
      <c r="C3" s="21">
        <v>43436</v>
      </c>
      <c r="D3" s="21">
        <v>43443</v>
      </c>
      <c r="E3" s="21">
        <v>43450</v>
      </c>
      <c r="F3" s="21">
        <v>43464</v>
      </c>
      <c r="G3" s="21">
        <v>43471</v>
      </c>
      <c r="H3" s="21">
        <v>43478</v>
      </c>
      <c r="I3" s="21">
        <v>43485</v>
      </c>
      <c r="J3" s="21">
        <v>43492</v>
      </c>
      <c r="K3" s="21">
        <v>43499</v>
      </c>
      <c r="L3" s="21">
        <v>43506</v>
      </c>
      <c r="M3" s="21">
        <v>43513</v>
      </c>
      <c r="N3" s="21">
        <v>43520</v>
      </c>
      <c r="O3" s="21">
        <v>43527</v>
      </c>
      <c r="P3" s="21">
        <v>43534</v>
      </c>
      <c r="Q3" s="24"/>
      <c r="R3" s="24"/>
      <c r="S3" s="24"/>
      <c r="T3" s="24"/>
      <c r="U3" s="24"/>
      <c r="V3" s="24"/>
    </row>
    <row r="4" spans="1:22" ht="43.2" x14ac:dyDescent="0.3">
      <c r="B4" s="25" t="s">
        <v>24</v>
      </c>
      <c r="C4" s="22" t="s">
        <v>22</v>
      </c>
      <c r="D4" s="22" t="s">
        <v>16</v>
      </c>
      <c r="E4" s="22" t="s">
        <v>17</v>
      </c>
      <c r="F4" s="26" t="s">
        <v>26</v>
      </c>
      <c r="G4" s="22" t="s">
        <v>33</v>
      </c>
      <c r="H4" s="22" t="s">
        <v>19</v>
      </c>
      <c r="I4" s="22" t="s">
        <v>20</v>
      </c>
      <c r="J4" s="22" t="s">
        <v>13</v>
      </c>
      <c r="K4" s="26" t="s">
        <v>21</v>
      </c>
      <c r="L4" s="26" t="s">
        <v>25</v>
      </c>
      <c r="M4" s="26" t="s">
        <v>54</v>
      </c>
      <c r="N4" s="26" t="s">
        <v>27</v>
      </c>
      <c r="O4" s="26" t="s">
        <v>28</v>
      </c>
      <c r="P4" s="26" t="s">
        <v>18</v>
      </c>
      <c r="Q4" s="48" t="s">
        <v>55</v>
      </c>
      <c r="R4" s="26" t="s">
        <v>68</v>
      </c>
      <c r="S4" s="26" t="s">
        <v>65</v>
      </c>
      <c r="T4" s="26" t="s">
        <v>67</v>
      </c>
      <c r="U4" s="26" t="s">
        <v>66</v>
      </c>
      <c r="V4" s="26" t="s">
        <v>77</v>
      </c>
    </row>
    <row r="5" spans="1:22" x14ac:dyDescent="0.3">
      <c r="B5" s="2" t="s">
        <v>14</v>
      </c>
      <c r="C5" s="2">
        <f t="shared" ref="C5:C12" si="0">F37</f>
        <v>77</v>
      </c>
      <c r="D5" s="2">
        <f t="shared" ref="D5:D11" si="1">F52</f>
        <v>76</v>
      </c>
      <c r="E5" s="2">
        <f>F66</f>
        <v>85</v>
      </c>
      <c r="F5" s="2">
        <f>F77</f>
        <v>73</v>
      </c>
      <c r="G5" s="2">
        <f>F89</f>
        <v>79</v>
      </c>
      <c r="H5" s="2">
        <f>F104</f>
        <v>89</v>
      </c>
      <c r="I5" s="2">
        <f>F120</f>
        <v>79</v>
      </c>
      <c r="J5" s="2">
        <f>F132</f>
        <v>80</v>
      </c>
      <c r="K5" s="2">
        <f>F144</f>
        <v>79</v>
      </c>
      <c r="L5" s="2">
        <f>F160</f>
        <v>80</v>
      </c>
      <c r="M5" s="2">
        <f>F171</f>
        <v>78</v>
      </c>
      <c r="N5" s="2">
        <f>F179</f>
        <v>82</v>
      </c>
      <c r="O5" s="2">
        <f>F185</f>
        <v>74</v>
      </c>
      <c r="P5" s="2">
        <f>F195</f>
        <v>76</v>
      </c>
      <c r="Q5" s="27">
        <f t="shared" ref="Q5:Q33" si="2">SUM(SMALL(C5:P5,1))+SUM(SMALL(C5:P5,2))+SUM(SMALL(C5:P5,3))+SUM(SMALL(C5:P5,4))+SUM(SMALL(C5:P5,5))+SUM(SMALL(C5:P5,6))+SUM(SMALL(C5:P5,7))+SUM(SMALL(C5:P5,8))</f>
        <v>612</v>
      </c>
      <c r="R5" s="9">
        <f>SUM(C5:P5)</f>
        <v>1107</v>
      </c>
      <c r="S5" s="49">
        <f>R5/COUNT(C5:P5)</f>
        <v>79.071428571428569</v>
      </c>
      <c r="T5">
        <f>COUNT(C5:P5)</f>
        <v>14</v>
      </c>
      <c r="U5">
        <f t="shared" ref="U5:U19" si="3">RANK(S5,$S$5:$S$33,1)</f>
        <v>6</v>
      </c>
      <c r="V5" s="55">
        <f>Q5/8</f>
        <v>76.5</v>
      </c>
    </row>
    <row r="6" spans="1:22" x14ac:dyDescent="0.3">
      <c r="B6" s="2" t="s">
        <v>15</v>
      </c>
      <c r="C6" s="2">
        <f t="shared" si="0"/>
        <v>83</v>
      </c>
      <c r="D6" s="2">
        <f t="shared" si="1"/>
        <v>75</v>
      </c>
      <c r="E6" s="2">
        <f>F67</f>
        <v>79</v>
      </c>
      <c r="F6" s="2">
        <f>F78</f>
        <v>69</v>
      </c>
      <c r="G6" s="2">
        <f>F90</f>
        <v>72</v>
      </c>
      <c r="H6" s="2">
        <f>F105</f>
        <v>78</v>
      </c>
      <c r="I6" s="2">
        <f>F121</f>
        <v>74</v>
      </c>
      <c r="J6" s="2">
        <f>F133</f>
        <v>77</v>
      </c>
      <c r="K6" s="2">
        <f>F145</f>
        <v>73</v>
      </c>
      <c r="L6" s="2">
        <f>F161</f>
        <v>81</v>
      </c>
      <c r="M6" s="2">
        <f>F172</f>
        <v>78</v>
      </c>
      <c r="N6" s="2">
        <f>F180</f>
        <v>79</v>
      </c>
      <c r="O6" s="2">
        <f>F186</f>
        <v>68</v>
      </c>
      <c r="P6" s="2">
        <f>F196</f>
        <v>76</v>
      </c>
      <c r="Q6" s="27">
        <f t="shared" si="2"/>
        <v>584</v>
      </c>
      <c r="R6" s="9">
        <f t="shared" ref="R6:R33" si="4">SUM(C6:P6)</f>
        <v>1062</v>
      </c>
      <c r="S6" s="49">
        <f t="shared" ref="S6:S28" si="5">R6/COUNT(C6:P6)</f>
        <v>75.857142857142861</v>
      </c>
      <c r="T6">
        <f t="shared" ref="T6:T33" si="6">COUNT(C6:P6)</f>
        <v>14</v>
      </c>
      <c r="U6">
        <f t="shared" si="3"/>
        <v>3</v>
      </c>
      <c r="V6" s="55">
        <f t="shared" ref="V6:V7" si="7">Q6/8</f>
        <v>73</v>
      </c>
    </row>
    <row r="7" spans="1:22" x14ac:dyDescent="0.3">
      <c r="B7" s="2" t="s">
        <v>35</v>
      </c>
      <c r="C7" s="2">
        <f t="shared" si="0"/>
        <v>78</v>
      </c>
      <c r="D7" s="2">
        <f t="shared" si="1"/>
        <v>73</v>
      </c>
      <c r="E7" s="2"/>
      <c r="F7" s="2">
        <f>F88</f>
        <v>73</v>
      </c>
      <c r="G7" s="2">
        <f>F96</f>
        <v>81</v>
      </c>
      <c r="H7" s="2">
        <f>F110</f>
        <v>77</v>
      </c>
      <c r="I7" s="2">
        <f>F126</f>
        <v>80</v>
      </c>
      <c r="J7" s="2">
        <f>F138</f>
        <v>80</v>
      </c>
      <c r="K7" s="2">
        <f>F150</f>
        <v>72</v>
      </c>
      <c r="L7" s="2">
        <f>F166</f>
        <v>73</v>
      </c>
      <c r="M7" s="2"/>
      <c r="N7" s="2"/>
      <c r="O7" s="23"/>
      <c r="P7" s="2">
        <f>F202</f>
        <v>78</v>
      </c>
      <c r="Q7" s="27">
        <f t="shared" si="2"/>
        <v>604</v>
      </c>
      <c r="R7" s="9">
        <f t="shared" si="4"/>
        <v>765</v>
      </c>
      <c r="S7" s="49">
        <f t="shared" si="5"/>
        <v>76.5</v>
      </c>
      <c r="T7">
        <f t="shared" si="6"/>
        <v>10</v>
      </c>
      <c r="U7">
        <f t="shared" si="3"/>
        <v>4</v>
      </c>
      <c r="V7" s="55">
        <f t="shared" si="7"/>
        <v>75.5</v>
      </c>
    </row>
    <row r="8" spans="1:22" x14ac:dyDescent="0.3">
      <c r="B8" s="2" t="s">
        <v>12</v>
      </c>
      <c r="C8" s="2">
        <f t="shared" si="0"/>
        <v>91</v>
      </c>
      <c r="D8" s="2">
        <f t="shared" si="1"/>
        <v>88</v>
      </c>
      <c r="E8" s="2"/>
      <c r="F8" s="2"/>
      <c r="G8" s="2">
        <f>F97</f>
        <v>83</v>
      </c>
      <c r="H8" s="2">
        <f>F111</f>
        <v>81</v>
      </c>
      <c r="I8" s="2">
        <f>F127</f>
        <v>85</v>
      </c>
      <c r="J8" s="2">
        <f>F139</f>
        <v>96</v>
      </c>
      <c r="K8" s="2"/>
      <c r="L8" s="2">
        <f>F169</f>
        <v>84</v>
      </c>
      <c r="M8" s="2"/>
      <c r="N8" s="2"/>
      <c r="O8" s="23"/>
      <c r="P8" s="2"/>
      <c r="Q8" s="27" t="e">
        <f t="shared" si="2"/>
        <v>#NUM!</v>
      </c>
      <c r="R8" s="9">
        <f t="shared" si="4"/>
        <v>608</v>
      </c>
      <c r="S8" s="49">
        <f t="shared" si="5"/>
        <v>86.857142857142861</v>
      </c>
      <c r="T8">
        <f t="shared" si="6"/>
        <v>7</v>
      </c>
      <c r="U8">
        <f t="shared" si="3"/>
        <v>12</v>
      </c>
      <c r="V8" s="55"/>
    </row>
    <row r="9" spans="1:22" x14ac:dyDescent="0.3">
      <c r="A9" s="9"/>
      <c r="B9" s="23" t="s">
        <v>36</v>
      </c>
      <c r="C9" s="2">
        <f t="shared" si="0"/>
        <v>77</v>
      </c>
      <c r="D9" s="2">
        <f t="shared" si="1"/>
        <v>72</v>
      </c>
      <c r="E9" s="2">
        <f>F68</f>
        <v>69</v>
      </c>
      <c r="F9" s="2">
        <f>F79</f>
        <v>70</v>
      </c>
      <c r="G9" s="2">
        <f>F91</f>
        <v>70</v>
      </c>
      <c r="H9" s="2">
        <f>F106</f>
        <v>72</v>
      </c>
      <c r="I9" s="2">
        <f>F122</f>
        <v>74</v>
      </c>
      <c r="J9" s="2">
        <f>F134</f>
        <v>75</v>
      </c>
      <c r="K9" s="2">
        <f>F146</f>
        <v>74</v>
      </c>
      <c r="L9" s="2">
        <f>F162</f>
        <v>75</v>
      </c>
      <c r="M9" s="2">
        <f>F173</f>
        <v>74</v>
      </c>
      <c r="N9" s="2">
        <f>F181</f>
        <v>73</v>
      </c>
      <c r="O9" s="23">
        <f>F187</f>
        <v>75</v>
      </c>
      <c r="P9" s="2">
        <f>F197</f>
        <v>76</v>
      </c>
      <c r="Q9" s="27">
        <f t="shared" si="2"/>
        <v>574</v>
      </c>
      <c r="R9" s="9">
        <f t="shared" si="4"/>
        <v>1026</v>
      </c>
      <c r="S9" s="49">
        <f t="shared" si="5"/>
        <v>73.285714285714292</v>
      </c>
      <c r="T9">
        <f t="shared" si="6"/>
        <v>14</v>
      </c>
      <c r="U9">
        <f t="shared" si="3"/>
        <v>1</v>
      </c>
      <c r="V9" s="55">
        <f t="shared" ref="V9:V12" si="8">Q9/8</f>
        <v>71.75</v>
      </c>
    </row>
    <row r="10" spans="1:22" x14ac:dyDescent="0.3">
      <c r="A10" s="9"/>
      <c r="B10" s="23" t="s">
        <v>37</v>
      </c>
      <c r="C10" s="2">
        <f t="shared" si="0"/>
        <v>83</v>
      </c>
      <c r="D10" s="2">
        <f t="shared" si="1"/>
        <v>83</v>
      </c>
      <c r="E10" s="2">
        <f>F69</f>
        <v>81</v>
      </c>
      <c r="F10" s="2">
        <f>F80</f>
        <v>73</v>
      </c>
      <c r="G10" s="2">
        <f>F92</f>
        <v>82</v>
      </c>
      <c r="H10" s="2">
        <f>F107</f>
        <v>79</v>
      </c>
      <c r="I10" s="2">
        <f>F123</f>
        <v>80</v>
      </c>
      <c r="J10" s="2">
        <f>F135</f>
        <v>90</v>
      </c>
      <c r="K10" s="2">
        <f>F147</f>
        <v>77</v>
      </c>
      <c r="L10" s="2">
        <f>F163</f>
        <v>73</v>
      </c>
      <c r="M10" s="2">
        <f>F174</f>
        <v>79</v>
      </c>
      <c r="N10" s="2">
        <f>F182</f>
        <v>85</v>
      </c>
      <c r="O10" s="23">
        <f>F188</f>
        <v>81</v>
      </c>
      <c r="P10" s="2">
        <f>F198</f>
        <v>82</v>
      </c>
      <c r="Q10" s="27">
        <f t="shared" si="2"/>
        <v>623</v>
      </c>
      <c r="R10" s="9">
        <f t="shared" si="4"/>
        <v>1128</v>
      </c>
      <c r="S10" s="49">
        <f t="shared" si="5"/>
        <v>80.571428571428569</v>
      </c>
      <c r="T10">
        <f t="shared" si="6"/>
        <v>14</v>
      </c>
      <c r="U10">
        <f t="shared" si="3"/>
        <v>8</v>
      </c>
      <c r="V10" s="55">
        <f t="shared" si="8"/>
        <v>77.875</v>
      </c>
    </row>
    <row r="11" spans="1:22" x14ac:dyDescent="0.3">
      <c r="A11" s="9"/>
      <c r="B11" s="23" t="s">
        <v>8</v>
      </c>
      <c r="C11" s="2">
        <f t="shared" si="0"/>
        <v>74</v>
      </c>
      <c r="D11" s="2">
        <f t="shared" si="1"/>
        <v>73</v>
      </c>
      <c r="E11" s="2">
        <f>F70</f>
        <v>79</v>
      </c>
      <c r="F11" s="2">
        <f>F81</f>
        <v>79</v>
      </c>
      <c r="G11" s="2">
        <f>F93</f>
        <v>74</v>
      </c>
      <c r="H11" s="2">
        <f>F108</f>
        <v>84</v>
      </c>
      <c r="I11" s="2">
        <f>F124</f>
        <v>75</v>
      </c>
      <c r="J11" s="2">
        <f>F136</f>
        <v>77</v>
      </c>
      <c r="K11" s="2">
        <f>F148</f>
        <v>75</v>
      </c>
      <c r="L11" s="2">
        <f>F164</f>
        <v>86</v>
      </c>
      <c r="M11" s="2"/>
      <c r="N11" s="2">
        <f>F183</f>
        <v>78</v>
      </c>
      <c r="O11" s="23">
        <f>F189</f>
        <v>71</v>
      </c>
      <c r="P11" s="2">
        <f>F199</f>
        <v>76</v>
      </c>
      <c r="Q11" s="27">
        <f t="shared" si="2"/>
        <v>595</v>
      </c>
      <c r="R11" s="9">
        <f t="shared" si="4"/>
        <v>1001</v>
      </c>
      <c r="S11" s="49">
        <f t="shared" si="5"/>
        <v>77</v>
      </c>
      <c r="T11">
        <f t="shared" si="6"/>
        <v>13</v>
      </c>
      <c r="U11">
        <f t="shared" si="3"/>
        <v>5</v>
      </c>
      <c r="V11" s="55">
        <f t="shared" si="8"/>
        <v>74.375</v>
      </c>
    </row>
    <row r="12" spans="1:22" x14ac:dyDescent="0.3">
      <c r="A12" s="9"/>
      <c r="B12" s="23" t="s">
        <v>38</v>
      </c>
      <c r="C12" s="2">
        <f t="shared" si="0"/>
        <v>97</v>
      </c>
      <c r="D12" s="2"/>
      <c r="E12" s="2">
        <f>F76</f>
        <v>88</v>
      </c>
      <c r="F12" s="2">
        <f>F84</f>
        <v>83</v>
      </c>
      <c r="G12" s="2">
        <f>F94</f>
        <v>97</v>
      </c>
      <c r="H12" s="2">
        <f>F109</f>
        <v>100</v>
      </c>
      <c r="I12" s="2">
        <f>F125</f>
        <v>86</v>
      </c>
      <c r="J12" s="2">
        <f>F137</f>
        <v>93</v>
      </c>
      <c r="K12" s="2">
        <f>F149</f>
        <v>88</v>
      </c>
      <c r="L12" s="2">
        <f>F165</f>
        <v>93</v>
      </c>
      <c r="M12" s="2"/>
      <c r="N12" s="2"/>
      <c r="O12" s="23"/>
      <c r="P12" s="2"/>
      <c r="Q12" s="27">
        <f t="shared" si="2"/>
        <v>725</v>
      </c>
      <c r="R12" s="9">
        <f t="shared" si="4"/>
        <v>825</v>
      </c>
      <c r="S12" s="49">
        <f t="shared" si="5"/>
        <v>91.666666666666671</v>
      </c>
      <c r="T12">
        <f t="shared" si="6"/>
        <v>9</v>
      </c>
      <c r="U12">
        <f t="shared" si="3"/>
        <v>16</v>
      </c>
      <c r="V12" s="55">
        <f t="shared" si="8"/>
        <v>90.625</v>
      </c>
    </row>
    <row r="13" spans="1:22" x14ac:dyDescent="0.3">
      <c r="A13" s="9"/>
      <c r="B13" s="23" t="s">
        <v>39</v>
      </c>
      <c r="C13" s="2">
        <f>F47</f>
        <v>91</v>
      </c>
      <c r="D13" s="2">
        <f>F61</f>
        <v>82</v>
      </c>
      <c r="E13" s="2">
        <f>F72</f>
        <v>85</v>
      </c>
      <c r="F13" s="2"/>
      <c r="G13" s="2">
        <f>F98</f>
        <v>84</v>
      </c>
      <c r="H13" s="2"/>
      <c r="I13" s="2"/>
      <c r="J13" s="2"/>
      <c r="K13" s="2"/>
      <c r="L13" s="2"/>
      <c r="M13" s="2"/>
      <c r="N13" s="2"/>
      <c r="O13" s="23"/>
      <c r="P13" s="2"/>
      <c r="Q13" s="27" t="e">
        <f t="shared" si="2"/>
        <v>#NUM!</v>
      </c>
      <c r="R13" s="9">
        <f t="shared" si="4"/>
        <v>342</v>
      </c>
      <c r="S13" s="49">
        <f t="shared" si="5"/>
        <v>85.5</v>
      </c>
      <c r="T13">
        <f t="shared" si="6"/>
        <v>4</v>
      </c>
      <c r="U13">
        <f t="shared" si="3"/>
        <v>11</v>
      </c>
      <c r="V13" s="55"/>
    </row>
    <row r="14" spans="1:22" x14ac:dyDescent="0.3">
      <c r="A14" s="9"/>
      <c r="B14" s="23" t="s">
        <v>40</v>
      </c>
      <c r="C14" s="2">
        <f>F51</f>
        <v>94</v>
      </c>
      <c r="D14" s="2">
        <f>F65</f>
        <v>88</v>
      </c>
      <c r="E14" s="2"/>
      <c r="F14" s="2"/>
      <c r="G14" s="2">
        <f>F103</f>
        <v>97</v>
      </c>
      <c r="H14" s="2">
        <f>F115</f>
        <v>98</v>
      </c>
      <c r="I14" s="2"/>
      <c r="J14" s="2">
        <f>F141</f>
        <v>89</v>
      </c>
      <c r="K14" s="2">
        <f>F151</f>
        <v>86</v>
      </c>
      <c r="L14" s="2"/>
      <c r="M14" s="2"/>
      <c r="N14" s="2">
        <f>F184</f>
        <v>93</v>
      </c>
      <c r="O14" s="23">
        <f>F190</f>
        <v>91</v>
      </c>
      <c r="P14" s="2">
        <f>F200</f>
        <v>86</v>
      </c>
      <c r="Q14" s="27">
        <f t="shared" si="2"/>
        <v>724</v>
      </c>
      <c r="R14" s="9">
        <f t="shared" si="4"/>
        <v>822</v>
      </c>
      <c r="S14" s="49">
        <f t="shared" si="5"/>
        <v>91.333333333333329</v>
      </c>
      <c r="T14">
        <f t="shared" si="6"/>
        <v>9</v>
      </c>
      <c r="U14">
        <f t="shared" si="3"/>
        <v>15</v>
      </c>
      <c r="V14" s="55"/>
    </row>
    <row r="15" spans="1:22" x14ac:dyDescent="0.3">
      <c r="A15" s="9"/>
      <c r="B15" s="23" t="s">
        <v>41</v>
      </c>
      <c r="C15" s="2">
        <f>F46</f>
        <v>72</v>
      </c>
      <c r="D15" s="2">
        <f>F60</f>
        <v>83</v>
      </c>
      <c r="E15" s="2">
        <f>F71</f>
        <v>84</v>
      </c>
      <c r="F15" s="2">
        <f>F82</f>
        <v>75</v>
      </c>
      <c r="G15" s="2"/>
      <c r="H15" s="2">
        <f>F116</f>
        <v>87</v>
      </c>
      <c r="I15" s="2">
        <f>F130</f>
        <v>85</v>
      </c>
      <c r="J15" s="2">
        <f>F140</f>
        <v>83</v>
      </c>
      <c r="K15" s="2"/>
      <c r="L15" s="2"/>
      <c r="M15" s="2">
        <f>F175</f>
        <v>80</v>
      </c>
      <c r="N15" s="2"/>
      <c r="O15" s="2">
        <f>F191</f>
        <v>79</v>
      </c>
      <c r="P15" s="2">
        <f>F204</f>
        <v>71</v>
      </c>
      <c r="Q15" s="27">
        <f t="shared" si="2"/>
        <v>627</v>
      </c>
      <c r="R15" s="9">
        <f t="shared" si="4"/>
        <v>799</v>
      </c>
      <c r="S15" s="49">
        <f t="shared" si="5"/>
        <v>79.900000000000006</v>
      </c>
      <c r="T15">
        <f t="shared" si="6"/>
        <v>10</v>
      </c>
      <c r="U15">
        <f t="shared" si="3"/>
        <v>7</v>
      </c>
      <c r="V15" s="55">
        <f>Q15/8</f>
        <v>78.375</v>
      </c>
    </row>
    <row r="16" spans="1:22" x14ac:dyDescent="0.3">
      <c r="A16" s="9"/>
      <c r="B16" s="23" t="s">
        <v>42</v>
      </c>
      <c r="C16" s="2">
        <f>F48</f>
        <v>108</v>
      </c>
      <c r="D16" s="2">
        <f>F62</f>
        <v>132</v>
      </c>
      <c r="E16" s="2">
        <f>F73</f>
        <v>105</v>
      </c>
      <c r="F16" s="2">
        <f>F83</f>
        <v>97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7" t="e">
        <f t="shared" si="2"/>
        <v>#NUM!</v>
      </c>
      <c r="R16" s="9">
        <f t="shared" si="4"/>
        <v>442</v>
      </c>
      <c r="S16" s="49">
        <f t="shared" si="5"/>
        <v>110.5</v>
      </c>
      <c r="T16">
        <f t="shared" si="6"/>
        <v>4</v>
      </c>
      <c r="U16">
        <f t="shared" si="3"/>
        <v>19</v>
      </c>
      <c r="V16" s="55"/>
    </row>
    <row r="17" spans="1:22" x14ac:dyDescent="0.3">
      <c r="A17" s="9"/>
      <c r="B17" s="23" t="s">
        <v>43</v>
      </c>
      <c r="C17" s="2">
        <f>F49</f>
        <v>110</v>
      </c>
      <c r="D17" s="2">
        <f>F63</f>
        <v>95</v>
      </c>
      <c r="E17" s="2"/>
      <c r="F17" s="2"/>
      <c r="G17" s="2">
        <f>F99</f>
        <v>108</v>
      </c>
      <c r="H17" s="2">
        <f>F112</f>
        <v>101</v>
      </c>
      <c r="I17" s="2">
        <f>F128</f>
        <v>91</v>
      </c>
      <c r="J17" s="2"/>
      <c r="K17" s="2">
        <f>F155</f>
        <v>91</v>
      </c>
      <c r="L17" s="2"/>
      <c r="M17" s="2">
        <f>F176</f>
        <v>90</v>
      </c>
      <c r="N17" s="2"/>
      <c r="O17" s="2">
        <f>F193</f>
        <v>92</v>
      </c>
      <c r="P17" s="2">
        <f>F201</f>
        <v>100</v>
      </c>
      <c r="Q17" s="27">
        <f t="shared" si="2"/>
        <v>768</v>
      </c>
      <c r="R17" s="9">
        <f t="shared" si="4"/>
        <v>878</v>
      </c>
      <c r="S17" s="49">
        <f t="shared" si="5"/>
        <v>97.555555555555557</v>
      </c>
      <c r="T17">
        <f t="shared" si="6"/>
        <v>9</v>
      </c>
      <c r="U17">
        <f t="shared" si="3"/>
        <v>18</v>
      </c>
      <c r="V17" s="55"/>
    </row>
    <row r="18" spans="1:22" x14ac:dyDescent="0.3">
      <c r="A18" s="9"/>
      <c r="B18" s="23" t="s">
        <v>59</v>
      </c>
      <c r="C18" s="2"/>
      <c r="D18" s="2"/>
      <c r="E18" s="2">
        <f>F74</f>
        <v>83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7" t="e">
        <f t="shared" si="2"/>
        <v>#NUM!</v>
      </c>
      <c r="R18" s="9">
        <f t="shared" si="4"/>
        <v>83</v>
      </c>
      <c r="S18" s="49">
        <f t="shared" si="5"/>
        <v>83</v>
      </c>
      <c r="T18">
        <f t="shared" si="6"/>
        <v>1</v>
      </c>
      <c r="U18">
        <f t="shared" si="3"/>
        <v>10</v>
      </c>
      <c r="V18" s="55"/>
    </row>
    <row r="19" spans="1:22" x14ac:dyDescent="0.3">
      <c r="B19" s="23" t="s">
        <v>60</v>
      </c>
      <c r="C19" s="2"/>
      <c r="D19" s="2"/>
      <c r="E19" s="2">
        <f>F75</f>
        <v>88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7" t="e">
        <f t="shared" si="2"/>
        <v>#NUM!</v>
      </c>
      <c r="R19" s="9">
        <f t="shared" si="4"/>
        <v>88</v>
      </c>
      <c r="S19" s="49">
        <f t="shared" si="5"/>
        <v>88</v>
      </c>
      <c r="T19">
        <f t="shared" si="6"/>
        <v>1</v>
      </c>
      <c r="U19">
        <f t="shared" si="3"/>
        <v>13</v>
      </c>
    </row>
    <row r="20" spans="1:22" x14ac:dyDescent="0.3">
      <c r="B20" s="28" t="s">
        <v>76</v>
      </c>
      <c r="C20" s="2"/>
      <c r="D20" s="2"/>
      <c r="E20" s="2"/>
      <c r="F20" s="2"/>
      <c r="G20" s="2"/>
      <c r="H20" s="2"/>
      <c r="I20" s="2"/>
      <c r="J20" s="2"/>
      <c r="K20" s="50" t="s">
        <v>45</v>
      </c>
      <c r="L20" s="2"/>
      <c r="M20" s="2"/>
      <c r="N20" s="2"/>
      <c r="O20" s="2"/>
      <c r="P20" s="2"/>
      <c r="Q20" s="27" t="e">
        <f t="shared" si="2"/>
        <v>#NUM!</v>
      </c>
      <c r="R20" s="9"/>
      <c r="S20" s="49"/>
      <c r="T20">
        <f t="shared" si="6"/>
        <v>0</v>
      </c>
    </row>
    <row r="21" spans="1:22" x14ac:dyDescent="0.3">
      <c r="B21" s="23" t="s">
        <v>75</v>
      </c>
      <c r="C21" s="2"/>
      <c r="D21" s="2"/>
      <c r="E21" s="2"/>
      <c r="F21" s="2"/>
      <c r="G21" s="2"/>
      <c r="H21" s="2"/>
      <c r="I21" s="2"/>
      <c r="J21" s="2"/>
      <c r="K21" s="50" t="s">
        <v>45</v>
      </c>
      <c r="L21" s="2"/>
      <c r="M21" s="2"/>
      <c r="N21" s="2"/>
      <c r="O21" s="2"/>
      <c r="P21" s="2"/>
      <c r="Q21" s="27" t="e">
        <f t="shared" si="2"/>
        <v>#NUM!</v>
      </c>
      <c r="R21" s="9"/>
      <c r="S21" s="49"/>
      <c r="T21">
        <f t="shared" si="6"/>
        <v>0</v>
      </c>
    </row>
    <row r="22" spans="1:22" x14ac:dyDescent="0.3">
      <c r="B22" s="23" t="s">
        <v>52</v>
      </c>
      <c r="C22" s="2">
        <f>F50</f>
        <v>88</v>
      </c>
      <c r="D22" s="2"/>
      <c r="E22" s="2"/>
      <c r="F22" s="2"/>
      <c r="G22" s="2"/>
      <c r="H22" s="2"/>
      <c r="I22" s="2"/>
      <c r="J22" s="2"/>
      <c r="K22" s="2"/>
      <c r="L22" s="2">
        <f>F170</f>
        <v>94</v>
      </c>
      <c r="M22" s="2"/>
      <c r="N22" s="2"/>
      <c r="O22" s="2"/>
      <c r="P22" s="2"/>
      <c r="Q22" s="27" t="e">
        <f t="shared" si="2"/>
        <v>#NUM!</v>
      </c>
      <c r="R22" s="9">
        <f t="shared" si="4"/>
        <v>182</v>
      </c>
      <c r="S22" s="49">
        <f t="shared" si="5"/>
        <v>91</v>
      </c>
      <c r="T22">
        <f t="shared" si="6"/>
        <v>2</v>
      </c>
      <c r="U22">
        <f t="shared" ref="U22:U28" si="9">RANK(S22,$S$5:$S$33,1)</f>
        <v>14</v>
      </c>
    </row>
    <row r="23" spans="1:22" x14ac:dyDescent="0.3">
      <c r="B23" s="2" t="s">
        <v>56</v>
      </c>
      <c r="C23" s="2">
        <f>F45</f>
        <v>160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7" t="e">
        <f t="shared" si="2"/>
        <v>#NUM!</v>
      </c>
      <c r="R23" s="9">
        <f t="shared" si="4"/>
        <v>160</v>
      </c>
      <c r="S23" s="49">
        <f t="shared" si="5"/>
        <v>160</v>
      </c>
      <c r="T23">
        <f t="shared" si="6"/>
        <v>1</v>
      </c>
      <c r="U23">
        <f t="shared" si="9"/>
        <v>22</v>
      </c>
    </row>
    <row r="24" spans="1:22" x14ac:dyDescent="0.3">
      <c r="B24" s="2" t="s">
        <v>57</v>
      </c>
      <c r="C24" s="2"/>
      <c r="D24" s="2">
        <f>F64</f>
        <v>133</v>
      </c>
      <c r="E24" s="2"/>
      <c r="F24" s="2"/>
      <c r="G24" s="2"/>
      <c r="H24" s="2"/>
      <c r="I24" s="2">
        <f>F131</f>
        <v>132</v>
      </c>
      <c r="J24" s="2"/>
      <c r="K24" s="2">
        <f>F156</f>
        <v>123</v>
      </c>
      <c r="L24" s="2"/>
      <c r="M24" s="2"/>
      <c r="N24" s="2"/>
      <c r="O24" s="2"/>
      <c r="P24" s="2"/>
      <c r="Q24" s="27" t="e">
        <f t="shared" si="2"/>
        <v>#NUM!</v>
      </c>
      <c r="R24" s="9">
        <f t="shared" si="4"/>
        <v>388</v>
      </c>
      <c r="S24" s="49">
        <f t="shared" si="5"/>
        <v>129.33333333333334</v>
      </c>
      <c r="T24">
        <f t="shared" si="6"/>
        <v>3</v>
      </c>
      <c r="U24">
        <f t="shared" si="9"/>
        <v>21</v>
      </c>
    </row>
    <row r="25" spans="1:22" x14ac:dyDescent="0.3">
      <c r="B25" s="2" t="s">
        <v>58</v>
      </c>
      <c r="C25" s="2"/>
      <c r="D25" s="2">
        <f>F59</f>
        <v>111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7" t="e">
        <f t="shared" si="2"/>
        <v>#NUM!</v>
      </c>
      <c r="R25" s="9">
        <f t="shared" si="4"/>
        <v>111</v>
      </c>
      <c r="S25" s="49">
        <f t="shared" si="5"/>
        <v>111</v>
      </c>
      <c r="T25">
        <f t="shared" si="6"/>
        <v>1</v>
      </c>
      <c r="U25">
        <f t="shared" si="9"/>
        <v>20</v>
      </c>
    </row>
    <row r="26" spans="1:22" x14ac:dyDescent="0.3">
      <c r="B26" s="2" t="s">
        <v>62</v>
      </c>
      <c r="C26" s="2"/>
      <c r="D26" s="2"/>
      <c r="E26" s="2"/>
      <c r="F26" s="2">
        <f>F85</f>
        <v>76</v>
      </c>
      <c r="G26" s="2">
        <f>F102</f>
        <v>75</v>
      </c>
      <c r="H26" s="2"/>
      <c r="I26" s="2"/>
      <c r="J26" s="2"/>
      <c r="K26" s="2"/>
      <c r="L26" s="2"/>
      <c r="M26" s="2"/>
      <c r="N26" s="2"/>
      <c r="O26" s="2"/>
      <c r="P26" s="2"/>
      <c r="Q26" s="27" t="e">
        <f t="shared" si="2"/>
        <v>#NUM!</v>
      </c>
      <c r="R26" s="9">
        <f t="shared" si="4"/>
        <v>151</v>
      </c>
      <c r="S26" s="49">
        <f t="shared" si="5"/>
        <v>75.5</v>
      </c>
      <c r="T26">
        <f t="shared" si="6"/>
        <v>2</v>
      </c>
      <c r="U26">
        <f t="shared" si="9"/>
        <v>2</v>
      </c>
    </row>
    <row r="27" spans="1:22" x14ac:dyDescent="0.3">
      <c r="B27" s="2" t="s">
        <v>63</v>
      </c>
      <c r="C27" s="2"/>
      <c r="D27" s="2"/>
      <c r="E27" s="2"/>
      <c r="F27" s="2">
        <f>F86</f>
        <v>81</v>
      </c>
      <c r="G27" s="2">
        <f>F95</f>
        <v>81</v>
      </c>
      <c r="H27" s="2"/>
      <c r="I27" s="2"/>
      <c r="J27" s="2"/>
      <c r="K27" s="2"/>
      <c r="L27" s="2"/>
      <c r="M27" s="2"/>
      <c r="N27" s="2"/>
      <c r="O27" s="2"/>
      <c r="P27" s="2"/>
      <c r="Q27" s="27" t="e">
        <f t="shared" si="2"/>
        <v>#NUM!</v>
      </c>
      <c r="R27" s="9">
        <f t="shared" si="4"/>
        <v>162</v>
      </c>
      <c r="S27" s="49">
        <f t="shared" si="5"/>
        <v>81</v>
      </c>
      <c r="T27">
        <f t="shared" si="6"/>
        <v>2</v>
      </c>
      <c r="U27">
        <f t="shared" si="9"/>
        <v>9</v>
      </c>
    </row>
    <row r="28" spans="1:22" x14ac:dyDescent="0.3">
      <c r="B28" s="2" t="s">
        <v>64</v>
      </c>
      <c r="C28" s="2"/>
      <c r="D28" s="2"/>
      <c r="E28" s="2"/>
      <c r="F28" s="2">
        <f>F87</f>
        <v>97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7" t="e">
        <f t="shared" si="2"/>
        <v>#NUM!</v>
      </c>
      <c r="R28" s="9">
        <f t="shared" si="4"/>
        <v>97</v>
      </c>
      <c r="S28" s="49">
        <f t="shared" si="5"/>
        <v>97</v>
      </c>
      <c r="T28">
        <f t="shared" si="6"/>
        <v>1</v>
      </c>
      <c r="U28">
        <f t="shared" si="9"/>
        <v>17</v>
      </c>
    </row>
    <row r="29" spans="1:22" x14ac:dyDescent="0.3">
      <c r="B29" s="2" t="s">
        <v>69</v>
      </c>
      <c r="C29" s="2"/>
      <c r="D29" s="2"/>
      <c r="E29" s="2"/>
      <c r="F29" s="2"/>
      <c r="G29" s="2">
        <f>F100</f>
        <v>79</v>
      </c>
      <c r="H29" s="50" t="s">
        <v>45</v>
      </c>
      <c r="I29" s="2"/>
      <c r="J29" s="2"/>
      <c r="K29" s="2"/>
      <c r="L29" s="2"/>
      <c r="M29" s="2"/>
      <c r="N29" s="2"/>
      <c r="O29" s="2"/>
      <c r="P29" s="2"/>
      <c r="Q29" s="27" t="e">
        <f t="shared" si="2"/>
        <v>#NUM!</v>
      </c>
      <c r="R29" s="9">
        <f t="shared" si="4"/>
        <v>79</v>
      </c>
      <c r="S29" s="49"/>
      <c r="T29">
        <f t="shared" si="6"/>
        <v>1</v>
      </c>
    </row>
    <row r="30" spans="1:22" x14ac:dyDescent="0.3">
      <c r="B30" s="2" t="s">
        <v>71</v>
      </c>
      <c r="C30" s="2"/>
      <c r="D30" s="2"/>
      <c r="E30" s="2"/>
      <c r="F30" s="2"/>
      <c r="G30" s="2"/>
      <c r="H30" s="2">
        <f>F117</f>
        <v>79</v>
      </c>
      <c r="I30" s="2"/>
      <c r="J30" s="2">
        <f>F142</f>
        <v>78</v>
      </c>
      <c r="K30" s="2">
        <f>F152</f>
        <v>80</v>
      </c>
      <c r="L30" s="2">
        <f>F167</f>
        <v>79</v>
      </c>
      <c r="M30" s="2"/>
      <c r="N30" s="2"/>
      <c r="O30" s="2"/>
      <c r="P30" s="2"/>
      <c r="Q30" s="27" t="e">
        <f t="shared" ref="Q30:Q32" si="10">SUM(SMALL(C30:P30,1))+SUM(SMALL(C30:P30,2))+SUM(SMALL(C30:P30,3))+SUM(SMALL(C30:P30,4))+SUM(SMALL(C30:P30,5))+SUM(SMALL(C30:P30,6))+SUM(SMALL(C30:P30,7))+SUM(SMALL(C30:P30,8))</f>
        <v>#NUM!</v>
      </c>
      <c r="R30" s="9">
        <f t="shared" ref="R30:R32" si="11">SUM(C30:P30)</f>
        <v>316</v>
      </c>
      <c r="S30" s="49"/>
      <c r="T30">
        <f t="shared" ref="T30:T32" si="12">COUNT(C30:P30)</f>
        <v>4</v>
      </c>
    </row>
    <row r="31" spans="1:22" x14ac:dyDescent="0.3">
      <c r="B31" s="2" t="s">
        <v>71</v>
      </c>
      <c r="C31" s="2"/>
      <c r="D31" s="2"/>
      <c r="E31" s="2"/>
      <c r="F31" s="2"/>
      <c r="G31" s="2"/>
      <c r="H31" s="2">
        <f>F118</f>
        <v>94</v>
      </c>
      <c r="I31" s="2"/>
      <c r="J31" s="2">
        <f>F143</f>
        <v>86</v>
      </c>
      <c r="K31" s="2">
        <f>F153</f>
        <v>86</v>
      </c>
      <c r="L31" s="2">
        <f>F168</f>
        <v>91</v>
      </c>
      <c r="M31" s="2"/>
      <c r="N31" s="2"/>
      <c r="O31" s="2"/>
      <c r="P31" s="2"/>
      <c r="Q31" s="27" t="e">
        <f t="shared" si="10"/>
        <v>#NUM!</v>
      </c>
      <c r="R31" s="9">
        <f t="shared" si="11"/>
        <v>357</v>
      </c>
      <c r="S31" s="49"/>
      <c r="T31">
        <f t="shared" si="12"/>
        <v>4</v>
      </c>
    </row>
    <row r="32" spans="1:22" x14ac:dyDescent="0.3">
      <c r="B32" s="2" t="s">
        <v>44</v>
      </c>
      <c r="C32" s="2"/>
      <c r="D32" s="2"/>
      <c r="E32" s="2"/>
      <c r="F32" s="2"/>
      <c r="G32" s="2"/>
      <c r="H32" s="2">
        <f>F119</f>
        <v>124</v>
      </c>
      <c r="I32" s="2"/>
      <c r="J32" s="2"/>
      <c r="K32" s="50" t="s">
        <v>45</v>
      </c>
      <c r="L32" s="2"/>
      <c r="M32" s="2">
        <f>F177</f>
        <v>122</v>
      </c>
      <c r="N32" s="2"/>
      <c r="O32" s="2">
        <f>F192</f>
        <v>114</v>
      </c>
      <c r="P32" s="2"/>
      <c r="Q32" s="27" t="e">
        <f t="shared" si="10"/>
        <v>#NUM!</v>
      </c>
      <c r="R32" s="9">
        <f t="shared" si="11"/>
        <v>360</v>
      </c>
      <c r="S32" s="49"/>
      <c r="T32">
        <f t="shared" si="12"/>
        <v>3</v>
      </c>
    </row>
    <row r="33" spans="1:20" x14ac:dyDescent="0.3">
      <c r="B33" s="23" t="s">
        <v>70</v>
      </c>
      <c r="C33" s="2"/>
      <c r="D33" s="2"/>
      <c r="E33" s="2"/>
      <c r="F33" s="2"/>
      <c r="G33" s="2">
        <f>F101</f>
        <v>122</v>
      </c>
      <c r="H33" s="2">
        <f>F114</f>
        <v>112</v>
      </c>
      <c r="I33" s="2">
        <f>F129</f>
        <v>101</v>
      </c>
      <c r="J33" s="2"/>
      <c r="K33" s="2">
        <f>F154</f>
        <v>92</v>
      </c>
      <c r="L33" s="2"/>
      <c r="M33" s="2">
        <f>F178</f>
        <v>98</v>
      </c>
      <c r="N33" s="2"/>
      <c r="O33" s="2">
        <f>F194</f>
        <v>96</v>
      </c>
      <c r="P33" s="2"/>
      <c r="Q33" s="27" t="e">
        <f t="shared" si="2"/>
        <v>#NUM!</v>
      </c>
      <c r="R33" s="9">
        <f t="shared" si="4"/>
        <v>621</v>
      </c>
      <c r="S33" s="49"/>
      <c r="T33">
        <f t="shared" si="6"/>
        <v>6</v>
      </c>
    </row>
    <row r="34" spans="1:20" x14ac:dyDescent="0.3">
      <c r="B34" s="29"/>
      <c r="M34" s="9"/>
      <c r="N34" s="9"/>
      <c r="O34" s="9"/>
      <c r="P34" s="9"/>
      <c r="Q34" s="9"/>
      <c r="R34" s="9"/>
      <c r="S34" s="9"/>
    </row>
    <row r="35" spans="1:20" x14ac:dyDescent="0.3">
      <c r="A35" t="s">
        <v>11</v>
      </c>
      <c r="M35" s="9"/>
      <c r="N35" s="9"/>
      <c r="O35" s="9"/>
      <c r="P35" s="9"/>
      <c r="Q35" s="9"/>
      <c r="R35" s="9"/>
      <c r="S35" s="9"/>
    </row>
    <row r="36" spans="1:20" x14ac:dyDescent="0.3">
      <c r="B36" s="2" t="s">
        <v>6</v>
      </c>
      <c r="C36" s="2" t="s">
        <v>9</v>
      </c>
      <c r="D36" s="2" t="s">
        <v>7</v>
      </c>
      <c r="E36" s="2" t="s">
        <v>0</v>
      </c>
      <c r="F36" s="2" t="s">
        <v>2</v>
      </c>
      <c r="G36" s="2" t="s">
        <v>1</v>
      </c>
      <c r="H36" s="2" t="s">
        <v>3</v>
      </c>
      <c r="I36" s="2" t="s">
        <v>4</v>
      </c>
      <c r="J36" s="2" t="s">
        <v>5</v>
      </c>
    </row>
    <row r="37" spans="1:20" x14ac:dyDescent="0.3">
      <c r="B37" s="3" t="s">
        <v>14</v>
      </c>
      <c r="C37" s="42">
        <v>43436</v>
      </c>
      <c r="D37" s="42" t="s">
        <v>22</v>
      </c>
      <c r="E37" s="38">
        <v>8.5</v>
      </c>
      <c r="F37" s="38">
        <v>77</v>
      </c>
      <c r="G37" s="38">
        <v>72</v>
      </c>
      <c r="H37" s="38">
        <f t="shared" ref="H37:H98" si="13">F37-ROUND(E37,0)</f>
        <v>68</v>
      </c>
      <c r="I37" s="38">
        <f t="shared" ref="I37:I98" si="14">G37-H37</f>
        <v>4</v>
      </c>
      <c r="J37" s="39">
        <f t="shared" ref="J37:J98" si="15">IF(I37&gt;0, E37-I37*0.3, IF(I37&lt;-3, E37+0.1, E37))</f>
        <v>7.3</v>
      </c>
    </row>
    <row r="38" spans="1:20" x14ac:dyDescent="0.3">
      <c r="B38" s="7" t="s">
        <v>15</v>
      </c>
      <c r="C38" s="8">
        <v>43436</v>
      </c>
      <c r="D38" s="8" t="s">
        <v>22</v>
      </c>
      <c r="E38" s="9">
        <v>5.6</v>
      </c>
      <c r="F38" s="9">
        <v>83</v>
      </c>
      <c r="G38" s="9">
        <v>72</v>
      </c>
      <c r="H38" s="9">
        <f t="shared" si="13"/>
        <v>77</v>
      </c>
      <c r="I38" s="9">
        <f t="shared" si="14"/>
        <v>-5</v>
      </c>
      <c r="J38" s="40">
        <f t="shared" si="15"/>
        <v>5.6999999999999993</v>
      </c>
    </row>
    <row r="39" spans="1:20" x14ac:dyDescent="0.3">
      <c r="B39" s="7" t="s">
        <v>35</v>
      </c>
      <c r="C39" s="8">
        <v>43436</v>
      </c>
      <c r="D39" s="8" t="s">
        <v>22</v>
      </c>
      <c r="E39" s="9">
        <v>4.3</v>
      </c>
      <c r="F39" s="9">
        <v>78</v>
      </c>
      <c r="G39" s="9">
        <v>72</v>
      </c>
      <c r="H39" s="9">
        <f t="shared" si="13"/>
        <v>74</v>
      </c>
      <c r="I39" s="9">
        <f t="shared" si="14"/>
        <v>-2</v>
      </c>
      <c r="J39" s="40">
        <f t="shared" si="15"/>
        <v>4.3</v>
      </c>
    </row>
    <row r="40" spans="1:20" x14ac:dyDescent="0.3">
      <c r="B40" s="7" t="s">
        <v>12</v>
      </c>
      <c r="C40" s="8">
        <v>43436</v>
      </c>
      <c r="D40" s="8" t="s">
        <v>22</v>
      </c>
      <c r="E40" s="9">
        <v>15.5</v>
      </c>
      <c r="F40" s="29">
        <v>91</v>
      </c>
      <c r="G40" s="9">
        <v>72</v>
      </c>
      <c r="H40" s="9">
        <f t="shared" si="13"/>
        <v>75</v>
      </c>
      <c r="I40" s="9">
        <f t="shared" si="14"/>
        <v>-3</v>
      </c>
      <c r="J40" s="40">
        <f t="shared" si="15"/>
        <v>15.5</v>
      </c>
    </row>
    <row r="41" spans="1:20" x14ac:dyDescent="0.3">
      <c r="B41" s="7" t="s">
        <v>36</v>
      </c>
      <c r="C41" s="8">
        <v>43436</v>
      </c>
      <c r="D41" s="8" t="s">
        <v>22</v>
      </c>
      <c r="E41" s="29">
        <v>8.1</v>
      </c>
      <c r="F41" s="9">
        <v>77</v>
      </c>
      <c r="G41" s="9">
        <v>72</v>
      </c>
      <c r="H41" s="9">
        <f t="shared" si="13"/>
        <v>69</v>
      </c>
      <c r="I41" s="9">
        <f t="shared" si="14"/>
        <v>3</v>
      </c>
      <c r="J41" s="40">
        <f t="shared" si="15"/>
        <v>7.1999999999999993</v>
      </c>
    </row>
    <row r="42" spans="1:20" x14ac:dyDescent="0.3">
      <c r="B42" s="7" t="s">
        <v>37</v>
      </c>
      <c r="C42" s="8">
        <v>43436</v>
      </c>
      <c r="D42" s="8" t="s">
        <v>22</v>
      </c>
      <c r="E42" s="44">
        <v>17.600000000000001</v>
      </c>
      <c r="F42" s="29">
        <v>83</v>
      </c>
      <c r="G42" s="9">
        <v>72</v>
      </c>
      <c r="H42" s="9">
        <f t="shared" si="13"/>
        <v>65</v>
      </c>
      <c r="I42" s="9">
        <f t="shared" si="14"/>
        <v>7</v>
      </c>
      <c r="J42" s="40">
        <f t="shared" si="15"/>
        <v>15.500000000000002</v>
      </c>
    </row>
    <row r="43" spans="1:20" x14ac:dyDescent="0.3">
      <c r="B43" s="7" t="s">
        <v>8</v>
      </c>
      <c r="C43" s="8">
        <v>43436</v>
      </c>
      <c r="D43" s="8" t="s">
        <v>22</v>
      </c>
      <c r="E43" s="44">
        <v>11.9</v>
      </c>
      <c r="F43" s="29">
        <v>74</v>
      </c>
      <c r="G43" s="9">
        <v>72</v>
      </c>
      <c r="H43" s="9">
        <f t="shared" si="13"/>
        <v>62</v>
      </c>
      <c r="I43" s="9">
        <f t="shared" si="14"/>
        <v>10</v>
      </c>
      <c r="J43" s="40">
        <f t="shared" si="15"/>
        <v>8.9</v>
      </c>
    </row>
    <row r="44" spans="1:20" x14ac:dyDescent="0.3">
      <c r="B44" s="7" t="s">
        <v>38</v>
      </c>
      <c r="C44" s="8">
        <v>43436</v>
      </c>
      <c r="D44" s="8" t="s">
        <v>22</v>
      </c>
      <c r="E44" s="44">
        <v>12</v>
      </c>
      <c r="F44" s="29">
        <v>97</v>
      </c>
      <c r="G44" s="9">
        <v>72</v>
      </c>
      <c r="H44" s="9">
        <f t="shared" si="13"/>
        <v>85</v>
      </c>
      <c r="I44" s="9">
        <f t="shared" si="14"/>
        <v>-13</v>
      </c>
      <c r="J44" s="40">
        <f t="shared" si="15"/>
        <v>12.1</v>
      </c>
    </row>
    <row r="45" spans="1:20" x14ac:dyDescent="0.3">
      <c r="B45" s="7" t="s">
        <v>56</v>
      </c>
      <c r="C45" s="8">
        <v>43436</v>
      </c>
      <c r="D45" s="8" t="s">
        <v>22</v>
      </c>
      <c r="E45" s="44">
        <v>36</v>
      </c>
      <c r="F45" s="9">
        <v>160</v>
      </c>
      <c r="G45" s="9">
        <v>72</v>
      </c>
      <c r="H45" s="9">
        <f t="shared" si="13"/>
        <v>124</v>
      </c>
      <c r="I45" s="9">
        <f t="shared" si="14"/>
        <v>-52</v>
      </c>
      <c r="J45" s="47">
        <v>36</v>
      </c>
    </row>
    <row r="46" spans="1:20" x14ac:dyDescent="0.3">
      <c r="B46" s="7" t="s">
        <v>41</v>
      </c>
      <c r="C46" s="8">
        <v>43436</v>
      </c>
      <c r="D46" s="8" t="s">
        <v>22</v>
      </c>
      <c r="E46" s="44">
        <v>11.4</v>
      </c>
      <c r="F46" s="9">
        <v>72</v>
      </c>
      <c r="G46" s="9">
        <v>72</v>
      </c>
      <c r="H46" s="9">
        <f t="shared" si="13"/>
        <v>61</v>
      </c>
      <c r="I46" s="9">
        <f t="shared" si="14"/>
        <v>11</v>
      </c>
      <c r="J46" s="40">
        <f t="shared" si="15"/>
        <v>8.1000000000000014</v>
      </c>
    </row>
    <row r="47" spans="1:20" x14ac:dyDescent="0.3">
      <c r="B47" s="7" t="s">
        <v>39</v>
      </c>
      <c r="C47" s="8">
        <v>43436</v>
      </c>
      <c r="D47" s="8" t="s">
        <v>22</v>
      </c>
      <c r="E47" s="44">
        <v>13.6</v>
      </c>
      <c r="F47" s="9">
        <v>91</v>
      </c>
      <c r="G47" s="9">
        <v>72</v>
      </c>
      <c r="H47" s="9">
        <f t="shared" si="13"/>
        <v>77</v>
      </c>
      <c r="I47" s="9">
        <f t="shared" si="14"/>
        <v>-5</v>
      </c>
      <c r="J47" s="40">
        <f t="shared" si="15"/>
        <v>13.7</v>
      </c>
    </row>
    <row r="48" spans="1:20" x14ac:dyDescent="0.3">
      <c r="B48" s="7" t="s">
        <v>42</v>
      </c>
      <c r="C48" s="8">
        <v>43436</v>
      </c>
      <c r="D48" s="8" t="s">
        <v>22</v>
      </c>
      <c r="E48" s="44">
        <v>22.4</v>
      </c>
      <c r="F48" s="9">
        <v>108</v>
      </c>
      <c r="G48" s="9">
        <v>72</v>
      </c>
      <c r="H48" s="9">
        <f t="shared" si="13"/>
        <v>86</v>
      </c>
      <c r="I48" s="9">
        <f t="shared" si="14"/>
        <v>-14</v>
      </c>
      <c r="J48" s="40">
        <f t="shared" si="15"/>
        <v>22.5</v>
      </c>
    </row>
    <row r="49" spans="2:10" x14ac:dyDescent="0.3">
      <c r="B49" s="7" t="s">
        <v>43</v>
      </c>
      <c r="C49" s="8">
        <v>43436</v>
      </c>
      <c r="D49" s="8" t="s">
        <v>22</v>
      </c>
      <c r="E49" s="44">
        <v>22.2</v>
      </c>
      <c r="F49" s="29">
        <v>110</v>
      </c>
      <c r="G49" s="9">
        <v>72</v>
      </c>
      <c r="H49" s="9">
        <f t="shared" si="13"/>
        <v>88</v>
      </c>
      <c r="I49" s="9">
        <f t="shared" si="14"/>
        <v>-16</v>
      </c>
      <c r="J49" s="40">
        <f t="shared" si="15"/>
        <v>22.3</v>
      </c>
    </row>
    <row r="50" spans="2:10" x14ac:dyDescent="0.3">
      <c r="B50" s="7" t="s">
        <v>52</v>
      </c>
      <c r="C50" s="8">
        <v>43436</v>
      </c>
      <c r="D50" s="8" t="s">
        <v>22</v>
      </c>
      <c r="E50" s="44">
        <v>10.4</v>
      </c>
      <c r="F50" s="29">
        <v>88</v>
      </c>
      <c r="G50" s="9">
        <v>72</v>
      </c>
      <c r="H50" s="9">
        <f t="shared" si="13"/>
        <v>78</v>
      </c>
      <c r="I50" s="9">
        <f t="shared" si="14"/>
        <v>-6</v>
      </c>
      <c r="J50" s="40">
        <f t="shared" si="15"/>
        <v>10.5</v>
      </c>
    </row>
    <row r="51" spans="2:10" x14ac:dyDescent="0.3">
      <c r="B51" s="11" t="s">
        <v>40</v>
      </c>
      <c r="C51" s="32">
        <v>43436</v>
      </c>
      <c r="D51" s="32" t="s">
        <v>22</v>
      </c>
      <c r="E51" s="34">
        <v>13.5</v>
      </c>
      <c r="F51" s="34">
        <v>94</v>
      </c>
      <c r="G51" s="34">
        <v>72</v>
      </c>
      <c r="H51" s="34">
        <f t="shared" si="13"/>
        <v>80</v>
      </c>
      <c r="I51" s="34">
        <f t="shared" si="14"/>
        <v>-8</v>
      </c>
      <c r="J51" s="41">
        <f t="shared" si="15"/>
        <v>13.6</v>
      </c>
    </row>
    <row r="52" spans="2:10" x14ac:dyDescent="0.3">
      <c r="B52" s="3" t="s">
        <v>14</v>
      </c>
      <c r="C52" s="42">
        <f>D3</f>
        <v>43443</v>
      </c>
      <c r="D52" s="16" t="s">
        <v>16</v>
      </c>
      <c r="E52" s="38">
        <f>J37</f>
        <v>7.3</v>
      </c>
      <c r="F52" s="38">
        <v>76</v>
      </c>
      <c r="G52" s="38">
        <v>72</v>
      </c>
      <c r="H52" s="38">
        <f t="shared" si="13"/>
        <v>69</v>
      </c>
      <c r="I52" s="38">
        <f t="shared" si="14"/>
        <v>3</v>
      </c>
      <c r="J52" s="39">
        <f t="shared" si="15"/>
        <v>6.4</v>
      </c>
    </row>
    <row r="53" spans="2:10" x14ac:dyDescent="0.3">
      <c r="B53" s="7" t="s">
        <v>15</v>
      </c>
      <c r="C53" s="8">
        <v>43443</v>
      </c>
      <c r="D53" s="15" t="s">
        <v>16</v>
      </c>
      <c r="E53" s="9">
        <f>J38</f>
        <v>5.6999999999999993</v>
      </c>
      <c r="F53" s="29">
        <v>75</v>
      </c>
      <c r="G53" s="9">
        <v>72</v>
      </c>
      <c r="H53" s="9">
        <f t="shared" si="13"/>
        <v>69</v>
      </c>
      <c r="I53" s="9">
        <f t="shared" si="14"/>
        <v>3</v>
      </c>
      <c r="J53" s="40">
        <f t="shared" si="15"/>
        <v>4.7999999999999989</v>
      </c>
    </row>
    <row r="54" spans="2:10" x14ac:dyDescent="0.3">
      <c r="B54" s="7" t="s">
        <v>35</v>
      </c>
      <c r="C54" s="8">
        <v>43443</v>
      </c>
      <c r="D54" s="15" t="s">
        <v>16</v>
      </c>
      <c r="E54" s="9">
        <f t="shared" ref="E54:E58" si="16">J39</f>
        <v>4.3</v>
      </c>
      <c r="F54" s="29">
        <v>73</v>
      </c>
      <c r="G54" s="9">
        <v>72</v>
      </c>
      <c r="H54" s="9">
        <f t="shared" si="13"/>
        <v>69</v>
      </c>
      <c r="I54" s="9">
        <f t="shared" si="14"/>
        <v>3</v>
      </c>
      <c r="J54" s="40">
        <f t="shared" si="15"/>
        <v>3.4</v>
      </c>
    </row>
    <row r="55" spans="2:10" x14ac:dyDescent="0.3">
      <c r="B55" s="7" t="s">
        <v>12</v>
      </c>
      <c r="C55" s="8">
        <v>43443</v>
      </c>
      <c r="D55" s="15" t="s">
        <v>16</v>
      </c>
      <c r="E55" s="9">
        <f t="shared" si="16"/>
        <v>15.5</v>
      </c>
      <c r="F55" s="29">
        <v>88</v>
      </c>
      <c r="G55" s="9">
        <v>72</v>
      </c>
      <c r="H55" s="9">
        <f t="shared" si="13"/>
        <v>72</v>
      </c>
      <c r="I55" s="9">
        <f t="shared" si="14"/>
        <v>0</v>
      </c>
      <c r="J55" s="40">
        <f t="shared" si="15"/>
        <v>15.5</v>
      </c>
    </row>
    <row r="56" spans="2:10" x14ac:dyDescent="0.3">
      <c r="B56" s="7" t="s">
        <v>36</v>
      </c>
      <c r="C56" s="8">
        <v>43443</v>
      </c>
      <c r="D56" s="15" t="s">
        <v>16</v>
      </c>
      <c r="E56" s="9">
        <f t="shared" si="16"/>
        <v>7.1999999999999993</v>
      </c>
      <c r="F56" s="29">
        <v>72</v>
      </c>
      <c r="G56" s="9">
        <v>72</v>
      </c>
      <c r="H56" s="9">
        <f t="shared" si="13"/>
        <v>65</v>
      </c>
      <c r="I56" s="9">
        <f t="shared" si="14"/>
        <v>7</v>
      </c>
      <c r="J56" s="40">
        <f t="shared" si="15"/>
        <v>5.0999999999999996</v>
      </c>
    </row>
    <row r="57" spans="2:10" x14ac:dyDescent="0.3">
      <c r="B57" s="7" t="s">
        <v>37</v>
      </c>
      <c r="C57" s="8">
        <v>43443</v>
      </c>
      <c r="D57" s="15" t="s">
        <v>16</v>
      </c>
      <c r="E57" s="9">
        <f t="shared" si="16"/>
        <v>15.500000000000002</v>
      </c>
      <c r="F57" s="29">
        <v>83</v>
      </c>
      <c r="G57" s="9">
        <v>72</v>
      </c>
      <c r="H57" s="9">
        <f t="shared" si="13"/>
        <v>67</v>
      </c>
      <c r="I57" s="9">
        <f t="shared" si="14"/>
        <v>5</v>
      </c>
      <c r="J57" s="40">
        <f t="shared" si="15"/>
        <v>14.000000000000002</v>
      </c>
    </row>
    <row r="58" spans="2:10" x14ac:dyDescent="0.3">
      <c r="B58" s="7" t="s">
        <v>8</v>
      </c>
      <c r="C58" s="8">
        <v>43443</v>
      </c>
      <c r="D58" s="15" t="s">
        <v>16</v>
      </c>
      <c r="E58" s="9">
        <f t="shared" si="16"/>
        <v>8.9</v>
      </c>
      <c r="F58" s="29">
        <v>73</v>
      </c>
      <c r="G58" s="9">
        <v>72</v>
      </c>
      <c r="H58" s="9">
        <f t="shared" si="13"/>
        <v>64</v>
      </c>
      <c r="I58" s="9">
        <f t="shared" si="14"/>
        <v>8</v>
      </c>
      <c r="J58" s="40">
        <f t="shared" si="15"/>
        <v>6.5</v>
      </c>
    </row>
    <row r="59" spans="2:10" x14ac:dyDescent="0.3">
      <c r="B59" s="7" t="s">
        <v>58</v>
      </c>
      <c r="C59" s="8">
        <v>43443</v>
      </c>
      <c r="D59" s="15" t="s">
        <v>16</v>
      </c>
      <c r="E59" s="9">
        <v>32.6</v>
      </c>
      <c r="F59" s="29">
        <v>111</v>
      </c>
      <c r="G59" s="9">
        <v>72</v>
      </c>
      <c r="H59" s="9">
        <f t="shared" si="13"/>
        <v>78</v>
      </c>
      <c r="I59" s="9">
        <f t="shared" si="14"/>
        <v>-6</v>
      </c>
      <c r="J59" s="40">
        <f t="shared" si="15"/>
        <v>32.700000000000003</v>
      </c>
    </row>
    <row r="60" spans="2:10" x14ac:dyDescent="0.3">
      <c r="B60" s="7" t="s">
        <v>41</v>
      </c>
      <c r="C60" s="8">
        <v>43443</v>
      </c>
      <c r="D60" s="15" t="s">
        <v>16</v>
      </c>
      <c r="E60" s="9">
        <f>J46</f>
        <v>8.1000000000000014</v>
      </c>
      <c r="F60" s="29">
        <v>83</v>
      </c>
      <c r="G60" s="9">
        <v>72</v>
      </c>
      <c r="H60" s="9">
        <f t="shared" si="13"/>
        <v>75</v>
      </c>
      <c r="I60" s="9">
        <f t="shared" si="14"/>
        <v>-3</v>
      </c>
      <c r="J60" s="40">
        <f t="shared" si="15"/>
        <v>8.1000000000000014</v>
      </c>
    </row>
    <row r="61" spans="2:10" x14ac:dyDescent="0.3">
      <c r="B61" s="7" t="s">
        <v>39</v>
      </c>
      <c r="C61" s="8">
        <v>43443</v>
      </c>
      <c r="D61" s="15" t="s">
        <v>16</v>
      </c>
      <c r="E61" s="9">
        <f>J47</f>
        <v>13.7</v>
      </c>
      <c r="F61" s="29">
        <v>82</v>
      </c>
      <c r="G61" s="9">
        <v>72</v>
      </c>
      <c r="H61" s="9">
        <f t="shared" si="13"/>
        <v>68</v>
      </c>
      <c r="I61" s="9">
        <f t="shared" si="14"/>
        <v>4</v>
      </c>
      <c r="J61" s="40">
        <f t="shared" si="15"/>
        <v>12.5</v>
      </c>
    </row>
    <row r="62" spans="2:10" x14ac:dyDescent="0.3">
      <c r="B62" s="7" t="s">
        <v>42</v>
      </c>
      <c r="C62" s="8">
        <v>43443</v>
      </c>
      <c r="D62" s="15" t="s">
        <v>16</v>
      </c>
      <c r="E62" s="9">
        <f>J48</f>
        <v>22.5</v>
      </c>
      <c r="F62" s="29">
        <v>132</v>
      </c>
      <c r="G62" s="9">
        <v>72</v>
      </c>
      <c r="H62" s="9">
        <f t="shared" si="13"/>
        <v>109</v>
      </c>
      <c r="I62" s="9">
        <f t="shared" si="14"/>
        <v>-37</v>
      </c>
      <c r="J62" s="40">
        <f t="shared" si="15"/>
        <v>22.6</v>
      </c>
    </row>
    <row r="63" spans="2:10" x14ac:dyDescent="0.3">
      <c r="B63" s="7" t="s">
        <v>43</v>
      </c>
      <c r="C63" s="8">
        <v>43443</v>
      </c>
      <c r="D63" s="15" t="s">
        <v>16</v>
      </c>
      <c r="E63" s="9">
        <f>J49</f>
        <v>22.3</v>
      </c>
      <c r="F63" s="29">
        <v>95</v>
      </c>
      <c r="G63" s="9">
        <v>72</v>
      </c>
      <c r="H63" s="9">
        <f t="shared" si="13"/>
        <v>73</v>
      </c>
      <c r="I63" s="9">
        <f t="shared" si="14"/>
        <v>-1</v>
      </c>
      <c r="J63" s="40">
        <f t="shared" si="15"/>
        <v>22.3</v>
      </c>
    </row>
    <row r="64" spans="2:10" x14ac:dyDescent="0.3">
      <c r="B64" s="7" t="s">
        <v>57</v>
      </c>
      <c r="C64" s="8">
        <v>43443</v>
      </c>
      <c r="D64" s="15" t="s">
        <v>16</v>
      </c>
      <c r="E64" s="9">
        <v>36</v>
      </c>
      <c r="F64" s="29">
        <v>133</v>
      </c>
      <c r="G64" s="9">
        <v>72</v>
      </c>
      <c r="H64" s="9">
        <f t="shared" si="13"/>
        <v>97</v>
      </c>
      <c r="I64" s="9">
        <f t="shared" si="14"/>
        <v>-25</v>
      </c>
      <c r="J64" s="40">
        <v>36</v>
      </c>
    </row>
    <row r="65" spans="2:11" x14ac:dyDescent="0.3">
      <c r="B65" s="7" t="s">
        <v>40</v>
      </c>
      <c r="C65" s="8">
        <v>43443</v>
      </c>
      <c r="D65" s="15" t="s">
        <v>16</v>
      </c>
      <c r="E65" s="9">
        <f t="shared" ref="E65:E67" si="17">J51</f>
        <v>13.6</v>
      </c>
      <c r="F65" s="29">
        <v>88</v>
      </c>
      <c r="G65" s="9">
        <v>72</v>
      </c>
      <c r="H65" s="9">
        <f t="shared" si="13"/>
        <v>74</v>
      </c>
      <c r="I65" s="9">
        <f t="shared" si="14"/>
        <v>-2</v>
      </c>
      <c r="J65" s="40">
        <f t="shared" si="15"/>
        <v>13.6</v>
      </c>
    </row>
    <row r="66" spans="2:11" x14ac:dyDescent="0.3">
      <c r="B66" s="3" t="s">
        <v>14</v>
      </c>
      <c r="C66" s="42">
        <f>E3</f>
        <v>43450</v>
      </c>
      <c r="D66" s="16" t="s">
        <v>17</v>
      </c>
      <c r="E66" s="38">
        <f t="shared" si="17"/>
        <v>6.4</v>
      </c>
      <c r="F66" s="18">
        <v>85</v>
      </c>
      <c r="G66" s="38">
        <v>72</v>
      </c>
      <c r="H66" s="38">
        <f t="shared" si="13"/>
        <v>79</v>
      </c>
      <c r="I66" s="38">
        <f t="shared" si="14"/>
        <v>-7</v>
      </c>
      <c r="J66" s="39">
        <f t="shared" si="15"/>
        <v>6.5</v>
      </c>
      <c r="K66" s="9"/>
    </row>
    <row r="67" spans="2:11" x14ac:dyDescent="0.3">
      <c r="B67" s="7" t="s">
        <v>15</v>
      </c>
      <c r="C67" s="8">
        <v>43450</v>
      </c>
      <c r="D67" s="15" t="s">
        <v>17</v>
      </c>
      <c r="E67" s="29">
        <f t="shared" si="17"/>
        <v>4.7999999999999989</v>
      </c>
      <c r="F67" s="29">
        <v>79</v>
      </c>
      <c r="G67" s="9">
        <v>72</v>
      </c>
      <c r="H67" s="9">
        <f t="shared" si="13"/>
        <v>74</v>
      </c>
      <c r="I67" s="9">
        <f t="shared" si="14"/>
        <v>-2</v>
      </c>
      <c r="J67" s="40">
        <f t="shared" si="15"/>
        <v>4.7999999999999989</v>
      </c>
      <c r="K67" s="9"/>
    </row>
    <row r="68" spans="2:11" x14ac:dyDescent="0.3">
      <c r="B68" s="7" t="s">
        <v>36</v>
      </c>
      <c r="C68" s="8">
        <v>43450</v>
      </c>
      <c r="D68" s="15" t="s">
        <v>17</v>
      </c>
      <c r="E68" s="29">
        <f>J56</f>
        <v>5.0999999999999996</v>
      </c>
      <c r="F68" s="29">
        <v>69</v>
      </c>
      <c r="G68" s="9">
        <v>72</v>
      </c>
      <c r="H68" s="9">
        <f t="shared" si="13"/>
        <v>64</v>
      </c>
      <c r="I68" s="9">
        <f t="shared" si="14"/>
        <v>8</v>
      </c>
      <c r="J68" s="40">
        <f t="shared" si="15"/>
        <v>2.6999999999999997</v>
      </c>
      <c r="K68" s="9"/>
    </row>
    <row r="69" spans="2:11" x14ac:dyDescent="0.3">
      <c r="B69" s="7" t="s">
        <v>37</v>
      </c>
      <c r="C69" s="8">
        <v>43450</v>
      </c>
      <c r="D69" s="15" t="s">
        <v>17</v>
      </c>
      <c r="E69" s="29">
        <f>J57</f>
        <v>14.000000000000002</v>
      </c>
      <c r="F69" s="29">
        <v>81</v>
      </c>
      <c r="G69" s="9">
        <v>72</v>
      </c>
      <c r="H69" s="9">
        <f t="shared" si="13"/>
        <v>67</v>
      </c>
      <c r="I69" s="9">
        <f t="shared" si="14"/>
        <v>5</v>
      </c>
      <c r="J69" s="40">
        <f t="shared" si="15"/>
        <v>12.500000000000002</v>
      </c>
      <c r="K69" s="9"/>
    </row>
    <row r="70" spans="2:11" x14ac:dyDescent="0.3">
      <c r="B70" s="7" t="s">
        <v>8</v>
      </c>
      <c r="C70" s="8">
        <v>43450</v>
      </c>
      <c r="D70" s="15" t="s">
        <v>17</v>
      </c>
      <c r="E70" s="29">
        <f>J58</f>
        <v>6.5</v>
      </c>
      <c r="F70" s="29">
        <v>79</v>
      </c>
      <c r="G70" s="9">
        <v>72</v>
      </c>
      <c r="H70" s="9">
        <f t="shared" si="13"/>
        <v>72</v>
      </c>
      <c r="I70" s="9">
        <f t="shared" si="14"/>
        <v>0</v>
      </c>
      <c r="J70" s="40">
        <f t="shared" si="15"/>
        <v>6.5</v>
      </c>
      <c r="K70" s="9"/>
    </row>
    <row r="71" spans="2:11" x14ac:dyDescent="0.3">
      <c r="B71" s="7" t="s">
        <v>41</v>
      </c>
      <c r="C71" s="8">
        <v>43450</v>
      </c>
      <c r="D71" s="15" t="s">
        <v>17</v>
      </c>
      <c r="E71" s="29">
        <f>J60</f>
        <v>8.1000000000000014</v>
      </c>
      <c r="F71" s="29">
        <v>84</v>
      </c>
      <c r="G71" s="9">
        <v>72</v>
      </c>
      <c r="H71" s="9">
        <f t="shared" si="13"/>
        <v>76</v>
      </c>
      <c r="I71" s="9">
        <f t="shared" si="14"/>
        <v>-4</v>
      </c>
      <c r="J71" s="40">
        <f t="shared" si="15"/>
        <v>8.2000000000000011</v>
      </c>
      <c r="K71" s="9"/>
    </row>
    <row r="72" spans="2:11" x14ac:dyDescent="0.3">
      <c r="B72" s="7" t="s">
        <v>39</v>
      </c>
      <c r="C72" s="8">
        <v>43450</v>
      </c>
      <c r="D72" s="15" t="s">
        <v>17</v>
      </c>
      <c r="E72" s="29">
        <f>J61</f>
        <v>12.5</v>
      </c>
      <c r="F72" s="29">
        <v>85</v>
      </c>
      <c r="G72" s="9">
        <v>72</v>
      </c>
      <c r="H72" s="9">
        <f t="shared" si="13"/>
        <v>72</v>
      </c>
      <c r="I72" s="9">
        <f t="shared" si="14"/>
        <v>0</v>
      </c>
      <c r="J72" s="40">
        <f t="shared" si="15"/>
        <v>12.5</v>
      </c>
      <c r="K72" s="9"/>
    </row>
    <row r="73" spans="2:11" x14ac:dyDescent="0.3">
      <c r="B73" s="7" t="s">
        <v>42</v>
      </c>
      <c r="C73" s="8">
        <v>43450</v>
      </c>
      <c r="D73" s="15" t="s">
        <v>17</v>
      </c>
      <c r="E73" s="29">
        <f>J62</f>
        <v>22.6</v>
      </c>
      <c r="F73" s="29">
        <v>105</v>
      </c>
      <c r="G73" s="9">
        <v>72</v>
      </c>
      <c r="H73" s="9">
        <f t="shared" si="13"/>
        <v>82</v>
      </c>
      <c r="I73" s="9">
        <f t="shared" si="14"/>
        <v>-10</v>
      </c>
      <c r="J73" s="40">
        <f t="shared" si="15"/>
        <v>22.700000000000003</v>
      </c>
      <c r="K73" s="9"/>
    </row>
    <row r="74" spans="2:11" x14ac:dyDescent="0.3">
      <c r="B74" s="7" t="s">
        <v>59</v>
      </c>
      <c r="C74" s="8">
        <v>43450</v>
      </c>
      <c r="D74" s="15" t="s">
        <v>17</v>
      </c>
      <c r="E74" s="29">
        <v>5.0999999999999996</v>
      </c>
      <c r="F74" s="29">
        <v>83</v>
      </c>
      <c r="G74" s="9">
        <v>72</v>
      </c>
      <c r="H74" s="9">
        <f t="shared" si="13"/>
        <v>78</v>
      </c>
      <c r="I74" s="9">
        <f t="shared" si="14"/>
        <v>-6</v>
      </c>
      <c r="J74" s="40">
        <f t="shared" si="15"/>
        <v>5.1999999999999993</v>
      </c>
      <c r="K74" s="9"/>
    </row>
    <row r="75" spans="2:11" x14ac:dyDescent="0.3">
      <c r="B75" s="7" t="s">
        <v>60</v>
      </c>
      <c r="C75" s="8">
        <v>43450</v>
      </c>
      <c r="D75" s="15" t="s">
        <v>17</v>
      </c>
      <c r="E75" s="29">
        <v>12.1</v>
      </c>
      <c r="F75" s="29">
        <v>88</v>
      </c>
      <c r="G75" s="9">
        <v>72</v>
      </c>
      <c r="H75" s="9">
        <f t="shared" si="13"/>
        <v>76</v>
      </c>
      <c r="I75" s="9">
        <f t="shared" si="14"/>
        <v>-4</v>
      </c>
      <c r="J75" s="40">
        <f t="shared" si="15"/>
        <v>12.2</v>
      </c>
      <c r="K75" s="9"/>
    </row>
    <row r="76" spans="2:11" x14ac:dyDescent="0.3">
      <c r="B76" s="11" t="s">
        <v>38</v>
      </c>
      <c r="C76" s="32">
        <v>43450</v>
      </c>
      <c r="D76" s="33" t="s">
        <v>17</v>
      </c>
      <c r="E76" s="35">
        <f>J44</f>
        <v>12.1</v>
      </c>
      <c r="F76" s="35">
        <v>88</v>
      </c>
      <c r="G76" s="34">
        <v>72</v>
      </c>
      <c r="H76" s="34">
        <f t="shared" si="13"/>
        <v>76</v>
      </c>
      <c r="I76" s="34">
        <f t="shared" si="14"/>
        <v>-4</v>
      </c>
      <c r="J76" s="41">
        <f t="shared" si="15"/>
        <v>12.2</v>
      </c>
      <c r="K76" s="9"/>
    </row>
    <row r="77" spans="2:11" x14ac:dyDescent="0.3">
      <c r="B77" s="7" t="s">
        <v>14</v>
      </c>
      <c r="C77" s="8">
        <v>43464</v>
      </c>
      <c r="D77" s="15" t="s">
        <v>26</v>
      </c>
      <c r="E77" s="9">
        <f t="shared" ref="E77:E82" si="18">J66</f>
        <v>6.5</v>
      </c>
      <c r="F77" s="29">
        <v>73</v>
      </c>
      <c r="G77" s="9">
        <v>71</v>
      </c>
      <c r="H77" s="9">
        <f t="shared" si="13"/>
        <v>66</v>
      </c>
      <c r="I77" s="9">
        <f t="shared" si="14"/>
        <v>5</v>
      </c>
      <c r="J77" s="40">
        <f t="shared" si="15"/>
        <v>5</v>
      </c>
      <c r="K77" s="9"/>
    </row>
    <row r="78" spans="2:11" x14ac:dyDescent="0.3">
      <c r="B78" s="7" t="s">
        <v>15</v>
      </c>
      <c r="C78" s="8">
        <v>43464</v>
      </c>
      <c r="D78" s="15" t="s">
        <v>26</v>
      </c>
      <c r="E78" s="9">
        <f t="shared" si="18"/>
        <v>4.7999999999999989</v>
      </c>
      <c r="F78" s="29">
        <v>69</v>
      </c>
      <c r="G78" s="9">
        <v>71</v>
      </c>
      <c r="H78" s="9">
        <f t="shared" si="13"/>
        <v>64</v>
      </c>
      <c r="I78" s="9">
        <f t="shared" si="14"/>
        <v>7</v>
      </c>
      <c r="J78" s="40">
        <f t="shared" si="15"/>
        <v>2.6999999999999988</v>
      </c>
      <c r="K78" s="9"/>
    </row>
    <row r="79" spans="2:11" x14ac:dyDescent="0.3">
      <c r="B79" s="7" t="s">
        <v>36</v>
      </c>
      <c r="C79" s="8">
        <v>43464</v>
      </c>
      <c r="D79" s="15" t="s">
        <v>26</v>
      </c>
      <c r="E79" s="9">
        <f t="shared" si="18"/>
        <v>2.6999999999999997</v>
      </c>
      <c r="F79" s="29">
        <v>70</v>
      </c>
      <c r="G79" s="9">
        <v>71</v>
      </c>
      <c r="H79" s="9">
        <f t="shared" si="13"/>
        <v>67</v>
      </c>
      <c r="I79" s="9">
        <f t="shared" si="14"/>
        <v>4</v>
      </c>
      <c r="J79" s="40">
        <f t="shared" si="15"/>
        <v>1.4999999999999998</v>
      </c>
      <c r="K79" s="9"/>
    </row>
    <row r="80" spans="2:11" x14ac:dyDescent="0.3">
      <c r="B80" s="7" t="s">
        <v>37</v>
      </c>
      <c r="C80" s="8">
        <v>43464</v>
      </c>
      <c r="D80" s="15" t="s">
        <v>26</v>
      </c>
      <c r="E80" s="9">
        <f t="shared" si="18"/>
        <v>12.500000000000002</v>
      </c>
      <c r="F80" s="29">
        <v>73</v>
      </c>
      <c r="G80" s="9">
        <v>71</v>
      </c>
      <c r="H80" s="9">
        <f t="shared" si="13"/>
        <v>60</v>
      </c>
      <c r="I80" s="9">
        <f t="shared" si="14"/>
        <v>11</v>
      </c>
      <c r="J80" s="40">
        <f t="shared" si="15"/>
        <v>9.2000000000000028</v>
      </c>
      <c r="K80" s="9"/>
    </row>
    <row r="81" spans="2:11" x14ac:dyDescent="0.3">
      <c r="B81" s="7" t="s">
        <v>8</v>
      </c>
      <c r="C81" s="8">
        <v>43464</v>
      </c>
      <c r="D81" s="15" t="s">
        <v>26</v>
      </c>
      <c r="E81" s="29">
        <f t="shared" si="18"/>
        <v>6.5</v>
      </c>
      <c r="F81" s="29">
        <v>79</v>
      </c>
      <c r="G81" s="9">
        <v>71</v>
      </c>
      <c r="H81" s="9">
        <f t="shared" si="13"/>
        <v>72</v>
      </c>
      <c r="I81" s="9">
        <f t="shared" si="14"/>
        <v>-1</v>
      </c>
      <c r="J81" s="40">
        <f t="shared" si="15"/>
        <v>6.5</v>
      </c>
      <c r="K81" s="9"/>
    </row>
    <row r="82" spans="2:11" x14ac:dyDescent="0.3">
      <c r="B82" s="7" t="s">
        <v>41</v>
      </c>
      <c r="C82" s="8">
        <v>43464</v>
      </c>
      <c r="D82" s="15" t="s">
        <v>26</v>
      </c>
      <c r="E82" s="29">
        <f t="shared" si="18"/>
        <v>8.2000000000000011</v>
      </c>
      <c r="F82" s="29">
        <v>75</v>
      </c>
      <c r="G82" s="9">
        <v>71</v>
      </c>
      <c r="H82" s="9">
        <f t="shared" si="13"/>
        <v>67</v>
      </c>
      <c r="I82" s="9">
        <f t="shared" si="14"/>
        <v>4</v>
      </c>
      <c r="J82" s="40">
        <f t="shared" si="15"/>
        <v>7.0000000000000009</v>
      </c>
      <c r="K82" s="9"/>
    </row>
    <row r="83" spans="2:11" x14ac:dyDescent="0.3">
      <c r="B83" s="7" t="s">
        <v>42</v>
      </c>
      <c r="C83" s="8">
        <v>43464</v>
      </c>
      <c r="D83" s="15" t="s">
        <v>26</v>
      </c>
      <c r="E83" s="29">
        <f>J73</f>
        <v>22.700000000000003</v>
      </c>
      <c r="F83" s="29">
        <v>97</v>
      </c>
      <c r="G83" s="9">
        <v>71</v>
      </c>
      <c r="H83" s="9">
        <f t="shared" si="13"/>
        <v>74</v>
      </c>
      <c r="I83" s="9">
        <f t="shared" si="14"/>
        <v>-3</v>
      </c>
      <c r="J83" s="40">
        <f t="shared" si="15"/>
        <v>22.700000000000003</v>
      </c>
      <c r="K83" s="9"/>
    </row>
    <row r="84" spans="2:11" x14ac:dyDescent="0.3">
      <c r="B84" s="7" t="s">
        <v>38</v>
      </c>
      <c r="C84" s="8">
        <v>43464</v>
      </c>
      <c r="D84" s="15" t="s">
        <v>26</v>
      </c>
      <c r="E84" s="29">
        <f>J76</f>
        <v>12.2</v>
      </c>
      <c r="F84" s="29">
        <v>83</v>
      </c>
      <c r="G84" s="9">
        <v>71</v>
      </c>
      <c r="H84" s="9">
        <f t="shared" si="13"/>
        <v>71</v>
      </c>
      <c r="I84" s="9">
        <f t="shared" si="14"/>
        <v>0</v>
      </c>
      <c r="J84" s="40">
        <f t="shared" si="15"/>
        <v>12.2</v>
      </c>
      <c r="K84" s="9"/>
    </row>
    <row r="85" spans="2:11" x14ac:dyDescent="0.3">
      <c r="B85" s="7" t="s">
        <v>62</v>
      </c>
      <c r="C85" s="8">
        <v>43464</v>
      </c>
      <c r="D85" s="15" t="s">
        <v>26</v>
      </c>
      <c r="E85" s="9">
        <v>9.6999999999999993</v>
      </c>
      <c r="F85" s="29">
        <v>76</v>
      </c>
      <c r="G85" s="9">
        <v>71</v>
      </c>
      <c r="H85" s="9">
        <f t="shared" si="13"/>
        <v>66</v>
      </c>
      <c r="I85" s="9">
        <f t="shared" si="14"/>
        <v>5</v>
      </c>
      <c r="J85" s="40">
        <f t="shared" si="15"/>
        <v>8.1999999999999993</v>
      </c>
      <c r="K85" s="9"/>
    </row>
    <row r="86" spans="2:11" x14ac:dyDescent="0.3">
      <c r="B86" s="7" t="s">
        <v>63</v>
      </c>
      <c r="C86" s="8">
        <v>43464</v>
      </c>
      <c r="D86" s="15" t="s">
        <v>26</v>
      </c>
      <c r="E86" s="9">
        <v>9.6</v>
      </c>
      <c r="F86" s="29">
        <v>81</v>
      </c>
      <c r="G86" s="9">
        <v>71</v>
      </c>
      <c r="H86" s="9">
        <f t="shared" si="13"/>
        <v>71</v>
      </c>
      <c r="I86" s="9">
        <f t="shared" si="14"/>
        <v>0</v>
      </c>
      <c r="J86" s="40">
        <f t="shared" si="15"/>
        <v>9.6</v>
      </c>
      <c r="K86" s="9"/>
    </row>
    <row r="87" spans="2:11" x14ac:dyDescent="0.3">
      <c r="B87" s="7" t="s">
        <v>64</v>
      </c>
      <c r="C87" s="8">
        <v>43464</v>
      </c>
      <c r="D87" s="15" t="s">
        <v>26</v>
      </c>
      <c r="E87" s="9">
        <v>17.7</v>
      </c>
      <c r="F87" s="29">
        <v>97</v>
      </c>
      <c r="G87" s="9">
        <v>71</v>
      </c>
      <c r="H87" s="9">
        <f t="shared" si="13"/>
        <v>79</v>
      </c>
      <c r="I87" s="9">
        <f t="shared" si="14"/>
        <v>-8</v>
      </c>
      <c r="J87" s="40">
        <f t="shared" si="15"/>
        <v>17.8</v>
      </c>
      <c r="K87" s="9"/>
    </row>
    <row r="88" spans="2:11" x14ac:dyDescent="0.3">
      <c r="B88" s="7" t="s">
        <v>35</v>
      </c>
      <c r="C88" s="8">
        <v>43464</v>
      </c>
      <c r="D88" s="15" t="s">
        <v>26</v>
      </c>
      <c r="E88" s="9">
        <f>J54</f>
        <v>3.4</v>
      </c>
      <c r="F88" s="29">
        <v>73</v>
      </c>
      <c r="G88" s="9">
        <v>71</v>
      </c>
      <c r="H88" s="9">
        <f t="shared" si="13"/>
        <v>70</v>
      </c>
      <c r="I88" s="9">
        <f t="shared" si="14"/>
        <v>1</v>
      </c>
      <c r="J88" s="40">
        <f t="shared" si="15"/>
        <v>3.1</v>
      </c>
      <c r="K88" s="9"/>
    </row>
    <row r="89" spans="2:11" x14ac:dyDescent="0.3">
      <c r="B89" s="37" t="s">
        <v>14</v>
      </c>
      <c r="C89" s="42">
        <v>43471</v>
      </c>
      <c r="D89" s="38" t="s">
        <v>33</v>
      </c>
      <c r="E89" s="18">
        <f>J77</f>
        <v>5</v>
      </c>
      <c r="F89" s="18">
        <v>79</v>
      </c>
      <c r="G89" s="38">
        <v>72</v>
      </c>
      <c r="H89" s="38">
        <f t="shared" si="13"/>
        <v>74</v>
      </c>
      <c r="I89" s="38">
        <f t="shared" si="14"/>
        <v>-2</v>
      </c>
      <c r="J89" s="39">
        <f t="shared" si="15"/>
        <v>5</v>
      </c>
      <c r="K89" s="9"/>
    </row>
    <row r="90" spans="2:11" x14ac:dyDescent="0.3">
      <c r="B90" s="28" t="s">
        <v>15</v>
      </c>
      <c r="C90" s="8">
        <v>43471</v>
      </c>
      <c r="D90" s="15" t="s">
        <v>33</v>
      </c>
      <c r="E90" s="29">
        <f>J78</f>
        <v>2.6999999999999988</v>
      </c>
      <c r="F90" s="29">
        <v>72</v>
      </c>
      <c r="G90" s="9">
        <v>72</v>
      </c>
      <c r="H90" s="9">
        <f t="shared" si="13"/>
        <v>69</v>
      </c>
      <c r="I90" s="9">
        <f t="shared" si="14"/>
        <v>3</v>
      </c>
      <c r="J90" s="40">
        <f t="shared" si="15"/>
        <v>1.7999999999999989</v>
      </c>
      <c r="K90" s="9"/>
    </row>
    <row r="91" spans="2:11" x14ac:dyDescent="0.3">
      <c r="B91" s="28" t="s">
        <v>36</v>
      </c>
      <c r="C91" s="8">
        <v>43471</v>
      </c>
      <c r="D91" s="15" t="s">
        <v>33</v>
      </c>
      <c r="E91" s="29">
        <f>J79</f>
        <v>1.4999999999999998</v>
      </c>
      <c r="F91" s="29">
        <v>70</v>
      </c>
      <c r="G91" s="9">
        <v>72</v>
      </c>
      <c r="H91" s="9">
        <f t="shared" si="13"/>
        <v>68</v>
      </c>
      <c r="I91" s="9">
        <f t="shared" si="14"/>
        <v>4</v>
      </c>
      <c r="J91" s="40">
        <f t="shared" si="15"/>
        <v>0.29999999999999982</v>
      </c>
      <c r="K91" s="9"/>
    </row>
    <row r="92" spans="2:11" x14ac:dyDescent="0.3">
      <c r="B92" s="28" t="s">
        <v>37</v>
      </c>
      <c r="C92" s="8">
        <v>43471</v>
      </c>
      <c r="D92" s="15" t="s">
        <v>33</v>
      </c>
      <c r="E92" s="29">
        <f>J80</f>
        <v>9.2000000000000028</v>
      </c>
      <c r="F92" s="29">
        <v>82</v>
      </c>
      <c r="G92" s="9">
        <v>72</v>
      </c>
      <c r="H92" s="9">
        <f t="shared" si="13"/>
        <v>73</v>
      </c>
      <c r="I92" s="9">
        <f t="shared" si="14"/>
        <v>-1</v>
      </c>
      <c r="J92" s="40">
        <f t="shared" si="15"/>
        <v>9.2000000000000028</v>
      </c>
      <c r="K92" s="9"/>
    </row>
    <row r="93" spans="2:11" x14ac:dyDescent="0.3">
      <c r="B93" s="28" t="s">
        <v>8</v>
      </c>
      <c r="C93" s="8">
        <v>43471</v>
      </c>
      <c r="D93" s="15" t="s">
        <v>33</v>
      </c>
      <c r="E93" s="29">
        <f>J81</f>
        <v>6.5</v>
      </c>
      <c r="F93" s="29">
        <v>74</v>
      </c>
      <c r="G93" s="9">
        <v>72</v>
      </c>
      <c r="H93" s="9">
        <f t="shared" si="13"/>
        <v>67</v>
      </c>
      <c r="I93" s="9">
        <f t="shared" si="14"/>
        <v>5</v>
      </c>
      <c r="J93" s="40">
        <f t="shared" si="15"/>
        <v>5</v>
      </c>
      <c r="K93" s="9"/>
    </row>
    <row r="94" spans="2:11" x14ac:dyDescent="0.3">
      <c r="B94" s="28" t="s">
        <v>38</v>
      </c>
      <c r="C94" s="8">
        <v>43471</v>
      </c>
      <c r="D94" s="15" t="s">
        <v>33</v>
      </c>
      <c r="E94" s="29">
        <f>J84</f>
        <v>12.2</v>
      </c>
      <c r="F94" s="29">
        <v>97</v>
      </c>
      <c r="G94" s="9">
        <v>72</v>
      </c>
      <c r="H94" s="9">
        <f t="shared" si="13"/>
        <v>85</v>
      </c>
      <c r="I94" s="9">
        <f t="shared" si="14"/>
        <v>-13</v>
      </c>
      <c r="J94" s="40">
        <f t="shared" si="15"/>
        <v>12.299999999999999</v>
      </c>
      <c r="K94" s="9"/>
    </row>
    <row r="95" spans="2:11" x14ac:dyDescent="0.3">
      <c r="B95" s="28" t="s">
        <v>63</v>
      </c>
      <c r="C95" s="8">
        <v>43471</v>
      </c>
      <c r="D95" s="15" t="s">
        <v>33</v>
      </c>
      <c r="E95" s="29">
        <f>J86</f>
        <v>9.6</v>
      </c>
      <c r="F95" s="29">
        <v>81</v>
      </c>
      <c r="G95" s="9">
        <v>72</v>
      </c>
      <c r="H95" s="9">
        <f t="shared" si="13"/>
        <v>71</v>
      </c>
      <c r="I95" s="9">
        <f t="shared" si="14"/>
        <v>1</v>
      </c>
      <c r="J95" s="40">
        <f t="shared" si="15"/>
        <v>9.2999999999999989</v>
      </c>
      <c r="K95" s="9"/>
    </row>
    <row r="96" spans="2:11" x14ac:dyDescent="0.3">
      <c r="B96" s="28" t="s">
        <v>35</v>
      </c>
      <c r="C96" s="8">
        <v>43471</v>
      </c>
      <c r="D96" s="15" t="s">
        <v>33</v>
      </c>
      <c r="E96" s="29">
        <f>J88</f>
        <v>3.1</v>
      </c>
      <c r="F96" s="29">
        <v>81</v>
      </c>
      <c r="G96" s="9">
        <v>72</v>
      </c>
      <c r="H96" s="9">
        <f t="shared" si="13"/>
        <v>78</v>
      </c>
      <c r="I96" s="9">
        <f t="shared" si="14"/>
        <v>-6</v>
      </c>
      <c r="J96" s="40">
        <f t="shared" si="15"/>
        <v>3.2</v>
      </c>
      <c r="K96" s="9"/>
    </row>
    <row r="97" spans="2:11" x14ac:dyDescent="0.3">
      <c r="B97" s="28" t="s">
        <v>12</v>
      </c>
      <c r="C97" s="8">
        <v>43471</v>
      </c>
      <c r="D97" s="15" t="s">
        <v>33</v>
      </c>
      <c r="E97" s="29">
        <f>J55</f>
        <v>15.5</v>
      </c>
      <c r="F97" s="29">
        <v>83</v>
      </c>
      <c r="G97" s="9">
        <v>72</v>
      </c>
      <c r="H97" s="9">
        <f t="shared" si="13"/>
        <v>67</v>
      </c>
      <c r="I97" s="9">
        <f t="shared" si="14"/>
        <v>5</v>
      </c>
      <c r="J97" s="40">
        <f t="shared" si="15"/>
        <v>14</v>
      </c>
      <c r="K97" s="9"/>
    </row>
    <row r="98" spans="2:11" x14ac:dyDescent="0.3">
      <c r="B98" s="28" t="s">
        <v>39</v>
      </c>
      <c r="C98" s="8">
        <v>43471</v>
      </c>
      <c r="D98" s="15" t="s">
        <v>33</v>
      </c>
      <c r="E98" s="29">
        <f>J72</f>
        <v>12.5</v>
      </c>
      <c r="F98" s="29">
        <v>84</v>
      </c>
      <c r="G98" s="9">
        <v>72</v>
      </c>
      <c r="H98" s="9">
        <f t="shared" si="13"/>
        <v>71</v>
      </c>
      <c r="I98" s="9">
        <f t="shared" si="14"/>
        <v>1</v>
      </c>
      <c r="J98" s="40">
        <f t="shared" si="15"/>
        <v>12.2</v>
      </c>
      <c r="K98" s="9"/>
    </row>
    <row r="99" spans="2:11" x14ac:dyDescent="0.3">
      <c r="B99" s="28" t="s">
        <v>43</v>
      </c>
      <c r="C99" s="8">
        <v>43471</v>
      </c>
      <c r="D99" s="15" t="s">
        <v>33</v>
      </c>
      <c r="E99" s="29">
        <f>J63</f>
        <v>22.3</v>
      </c>
      <c r="F99" s="29">
        <v>108</v>
      </c>
      <c r="G99" s="9">
        <v>72</v>
      </c>
      <c r="H99" s="9">
        <f t="shared" ref="H99:H103" si="19">F99-ROUND(E99,0)</f>
        <v>86</v>
      </c>
      <c r="I99" s="9">
        <f t="shared" ref="I99:I103" si="20">G99-H99</f>
        <v>-14</v>
      </c>
      <c r="J99" s="40">
        <f t="shared" ref="J99:J103" si="21">IF(I99&gt;0, E99-I99*0.3, IF(I99&lt;-3, E99+0.1, E99))</f>
        <v>22.400000000000002</v>
      </c>
      <c r="K99" s="9"/>
    </row>
    <row r="100" spans="2:11" x14ac:dyDescent="0.3">
      <c r="B100" s="28" t="s">
        <v>69</v>
      </c>
      <c r="C100" s="8">
        <v>43471</v>
      </c>
      <c r="D100" s="15" t="s">
        <v>33</v>
      </c>
      <c r="E100" s="29">
        <v>9.8000000000000007</v>
      </c>
      <c r="F100" s="29">
        <v>79</v>
      </c>
      <c r="G100" s="9">
        <v>72</v>
      </c>
      <c r="H100" s="9">
        <f t="shared" si="19"/>
        <v>69</v>
      </c>
      <c r="I100" s="9">
        <f t="shared" si="20"/>
        <v>3</v>
      </c>
      <c r="J100" s="40">
        <f t="shared" si="21"/>
        <v>8.9</v>
      </c>
      <c r="K100" s="9"/>
    </row>
    <row r="101" spans="2:11" x14ac:dyDescent="0.3">
      <c r="B101" s="28" t="s">
        <v>70</v>
      </c>
      <c r="C101" s="8">
        <v>43471</v>
      </c>
      <c r="D101" s="15" t="s">
        <v>33</v>
      </c>
      <c r="E101" s="29">
        <v>19.899999999999999</v>
      </c>
      <c r="F101" s="29">
        <v>122</v>
      </c>
      <c r="G101" s="9">
        <v>72</v>
      </c>
      <c r="H101" s="9">
        <f t="shared" si="19"/>
        <v>102</v>
      </c>
      <c r="I101" s="9">
        <f t="shared" si="20"/>
        <v>-30</v>
      </c>
      <c r="J101" s="40">
        <f t="shared" si="21"/>
        <v>20</v>
      </c>
      <c r="K101" s="9"/>
    </row>
    <row r="102" spans="2:11" x14ac:dyDescent="0.3">
      <c r="B102" s="28" t="s">
        <v>62</v>
      </c>
      <c r="C102" s="8">
        <v>43471</v>
      </c>
      <c r="D102" s="15" t="s">
        <v>33</v>
      </c>
      <c r="E102" s="29">
        <f>J85</f>
        <v>8.1999999999999993</v>
      </c>
      <c r="F102" s="29">
        <v>75</v>
      </c>
      <c r="G102" s="9">
        <v>72</v>
      </c>
      <c r="H102" s="9">
        <f t="shared" si="19"/>
        <v>67</v>
      </c>
      <c r="I102" s="9">
        <f t="shared" si="20"/>
        <v>5</v>
      </c>
      <c r="J102" s="40">
        <f t="shared" si="21"/>
        <v>6.6999999999999993</v>
      </c>
      <c r="K102" s="9"/>
    </row>
    <row r="103" spans="2:11" x14ac:dyDescent="0.3">
      <c r="B103" s="28" t="s">
        <v>40</v>
      </c>
      <c r="C103" s="8">
        <v>43471</v>
      </c>
      <c r="D103" s="15" t="s">
        <v>33</v>
      </c>
      <c r="E103" s="29">
        <f>J65</f>
        <v>13.6</v>
      </c>
      <c r="F103" s="29">
        <v>97</v>
      </c>
      <c r="G103" s="9">
        <v>72</v>
      </c>
      <c r="H103" s="9">
        <f t="shared" si="19"/>
        <v>83</v>
      </c>
      <c r="I103" s="9">
        <f t="shared" si="20"/>
        <v>-11</v>
      </c>
      <c r="J103" s="40">
        <f t="shared" si="21"/>
        <v>13.7</v>
      </c>
      <c r="K103" s="9"/>
    </row>
    <row r="104" spans="2:11" x14ac:dyDescent="0.3">
      <c r="B104" s="37" t="s">
        <v>14</v>
      </c>
      <c r="C104" s="42">
        <v>43478</v>
      </c>
      <c r="D104" s="16" t="s">
        <v>19</v>
      </c>
      <c r="E104" s="38">
        <f t="shared" ref="E104:E109" si="22">J89</f>
        <v>5</v>
      </c>
      <c r="F104" s="18">
        <v>89</v>
      </c>
      <c r="G104" s="38">
        <v>72</v>
      </c>
      <c r="H104" s="38">
        <f t="shared" ref="H104:H131" si="23">F104-ROUND(E104,0)</f>
        <v>84</v>
      </c>
      <c r="I104" s="38">
        <f t="shared" ref="I104:I131" si="24">G104-H104</f>
        <v>-12</v>
      </c>
      <c r="J104" s="39">
        <f t="shared" ref="J104:J130" si="25">IF(I104&gt;0, E104-I104*0.3, IF(I104&lt;-3, E104+0.1, E104))</f>
        <v>5.0999999999999996</v>
      </c>
    </row>
    <row r="105" spans="2:11" x14ac:dyDescent="0.3">
      <c r="B105" s="28" t="s">
        <v>15</v>
      </c>
      <c r="C105" s="8">
        <v>43478</v>
      </c>
      <c r="D105" s="15" t="s">
        <v>19</v>
      </c>
      <c r="E105" s="9">
        <f t="shared" si="22"/>
        <v>1.7999999999999989</v>
      </c>
      <c r="F105" s="29">
        <v>78</v>
      </c>
      <c r="G105" s="9">
        <v>72</v>
      </c>
      <c r="H105" s="9">
        <f t="shared" si="23"/>
        <v>76</v>
      </c>
      <c r="I105" s="9">
        <f t="shared" si="24"/>
        <v>-4</v>
      </c>
      <c r="J105" s="40">
        <f t="shared" si="25"/>
        <v>1.899999999999999</v>
      </c>
    </row>
    <row r="106" spans="2:11" x14ac:dyDescent="0.3">
      <c r="B106" s="7" t="s">
        <v>36</v>
      </c>
      <c r="C106" s="8">
        <v>43478</v>
      </c>
      <c r="D106" s="15" t="s">
        <v>19</v>
      </c>
      <c r="E106" s="9">
        <f t="shared" si="22"/>
        <v>0.29999999999999982</v>
      </c>
      <c r="F106" s="29">
        <v>72</v>
      </c>
      <c r="G106" s="9">
        <v>72</v>
      </c>
      <c r="H106" s="9">
        <f t="shared" si="23"/>
        <v>72</v>
      </c>
      <c r="I106" s="9">
        <f t="shared" si="24"/>
        <v>0</v>
      </c>
      <c r="J106" s="40">
        <f t="shared" si="25"/>
        <v>0.29999999999999982</v>
      </c>
    </row>
    <row r="107" spans="2:11" x14ac:dyDescent="0.3">
      <c r="B107" s="7" t="s">
        <v>37</v>
      </c>
      <c r="C107" s="8">
        <v>43478</v>
      </c>
      <c r="D107" s="15" t="s">
        <v>19</v>
      </c>
      <c r="E107" s="9">
        <f t="shared" si="22"/>
        <v>9.2000000000000028</v>
      </c>
      <c r="F107" s="29">
        <v>79</v>
      </c>
      <c r="G107" s="9">
        <v>72</v>
      </c>
      <c r="H107" s="9">
        <f t="shared" si="23"/>
        <v>70</v>
      </c>
      <c r="I107" s="9">
        <f t="shared" si="24"/>
        <v>2</v>
      </c>
      <c r="J107" s="40">
        <f t="shared" si="25"/>
        <v>8.6000000000000032</v>
      </c>
    </row>
    <row r="108" spans="2:11" x14ac:dyDescent="0.3">
      <c r="B108" s="7" t="s">
        <v>8</v>
      </c>
      <c r="C108" s="8">
        <v>43478</v>
      </c>
      <c r="D108" s="15" t="s">
        <v>19</v>
      </c>
      <c r="E108" s="29">
        <f t="shared" si="22"/>
        <v>5</v>
      </c>
      <c r="F108" s="29">
        <v>84</v>
      </c>
      <c r="G108" s="9">
        <v>72</v>
      </c>
      <c r="H108" s="9">
        <f t="shared" si="23"/>
        <v>79</v>
      </c>
      <c r="I108" s="9">
        <f t="shared" si="24"/>
        <v>-7</v>
      </c>
      <c r="J108" s="40">
        <f t="shared" si="25"/>
        <v>5.0999999999999996</v>
      </c>
    </row>
    <row r="109" spans="2:11" x14ac:dyDescent="0.3">
      <c r="B109" s="7" t="s">
        <v>38</v>
      </c>
      <c r="C109" s="8">
        <v>43478</v>
      </c>
      <c r="D109" s="15" t="s">
        <v>19</v>
      </c>
      <c r="E109" s="29">
        <f t="shared" si="22"/>
        <v>12.299999999999999</v>
      </c>
      <c r="F109" s="29">
        <v>100</v>
      </c>
      <c r="G109" s="9">
        <v>72</v>
      </c>
      <c r="H109" s="9">
        <f t="shared" si="23"/>
        <v>88</v>
      </c>
      <c r="I109" s="9">
        <f t="shared" si="24"/>
        <v>-16</v>
      </c>
      <c r="J109" s="40">
        <f t="shared" si="25"/>
        <v>12.399999999999999</v>
      </c>
    </row>
    <row r="110" spans="2:11" x14ac:dyDescent="0.3">
      <c r="B110" s="7" t="s">
        <v>35</v>
      </c>
      <c r="C110" s="8">
        <v>43478</v>
      </c>
      <c r="D110" s="15" t="s">
        <v>19</v>
      </c>
      <c r="E110" s="29">
        <f>J96</f>
        <v>3.2</v>
      </c>
      <c r="F110" s="29">
        <v>77</v>
      </c>
      <c r="G110" s="9">
        <v>72</v>
      </c>
      <c r="H110" s="9">
        <f t="shared" si="23"/>
        <v>74</v>
      </c>
      <c r="I110" s="9">
        <f t="shared" si="24"/>
        <v>-2</v>
      </c>
      <c r="J110" s="40">
        <f t="shared" si="25"/>
        <v>3.2</v>
      </c>
    </row>
    <row r="111" spans="2:11" x14ac:dyDescent="0.3">
      <c r="B111" s="7" t="s">
        <v>12</v>
      </c>
      <c r="C111" s="8">
        <v>43478</v>
      </c>
      <c r="D111" s="15" t="s">
        <v>19</v>
      </c>
      <c r="E111" s="29">
        <f>J97</f>
        <v>14</v>
      </c>
      <c r="F111" s="29">
        <v>81</v>
      </c>
      <c r="G111" s="9">
        <v>72</v>
      </c>
      <c r="H111" s="9">
        <f t="shared" ref="H111:H119" si="26">F111-ROUND(E111,0)</f>
        <v>67</v>
      </c>
      <c r="I111" s="9">
        <f t="shared" ref="I111:I119" si="27">G111-H111</f>
        <v>5</v>
      </c>
      <c r="J111" s="40">
        <f t="shared" ref="J111:J119" si="28">IF(I111&gt;0, E111-I111*0.3, IF(I111&lt;-3, E111+0.1, E111))</f>
        <v>12.5</v>
      </c>
    </row>
    <row r="112" spans="2:11" x14ac:dyDescent="0.3">
      <c r="B112" s="7" t="s">
        <v>43</v>
      </c>
      <c r="C112" s="8">
        <v>43478</v>
      </c>
      <c r="D112" s="15" t="s">
        <v>19</v>
      </c>
      <c r="E112" s="29">
        <f>J99</f>
        <v>22.400000000000002</v>
      </c>
      <c r="F112" s="29">
        <v>101</v>
      </c>
      <c r="G112" s="9">
        <v>72</v>
      </c>
      <c r="H112" s="9">
        <f t="shared" si="26"/>
        <v>79</v>
      </c>
      <c r="I112" s="9">
        <f t="shared" si="27"/>
        <v>-7</v>
      </c>
      <c r="J112" s="40">
        <f t="shared" si="28"/>
        <v>22.500000000000004</v>
      </c>
    </row>
    <row r="113" spans="2:10" x14ac:dyDescent="0.3">
      <c r="B113" s="7" t="s">
        <v>69</v>
      </c>
      <c r="C113" s="8">
        <v>43478</v>
      </c>
      <c r="D113" s="15" t="s">
        <v>19</v>
      </c>
      <c r="E113" s="29">
        <f>J100</f>
        <v>8.9</v>
      </c>
      <c r="F113" s="52" t="s">
        <v>45</v>
      </c>
      <c r="G113" s="9">
        <v>72</v>
      </c>
      <c r="H113" s="53" t="s">
        <v>46</v>
      </c>
      <c r="I113" s="53" t="s">
        <v>46</v>
      </c>
      <c r="J113" s="40">
        <v>9</v>
      </c>
    </row>
    <row r="114" spans="2:10" x14ac:dyDescent="0.3">
      <c r="B114" s="7" t="s">
        <v>70</v>
      </c>
      <c r="C114" s="8">
        <v>43478</v>
      </c>
      <c r="D114" s="15" t="s">
        <v>19</v>
      </c>
      <c r="E114" s="29">
        <f>J101</f>
        <v>20</v>
      </c>
      <c r="F114" s="29">
        <v>112</v>
      </c>
      <c r="G114" s="9">
        <v>72</v>
      </c>
      <c r="H114" s="9">
        <f t="shared" si="26"/>
        <v>92</v>
      </c>
      <c r="I114" s="9">
        <f t="shared" si="27"/>
        <v>-20</v>
      </c>
      <c r="J114" s="40">
        <f t="shared" si="28"/>
        <v>20.100000000000001</v>
      </c>
    </row>
    <row r="115" spans="2:10" x14ac:dyDescent="0.3">
      <c r="B115" s="7" t="s">
        <v>40</v>
      </c>
      <c r="C115" s="8">
        <v>43478</v>
      </c>
      <c r="D115" s="15" t="s">
        <v>19</v>
      </c>
      <c r="E115" s="29">
        <f>J103</f>
        <v>13.7</v>
      </c>
      <c r="F115" s="29">
        <v>98</v>
      </c>
      <c r="G115" s="9">
        <v>72</v>
      </c>
      <c r="H115" s="9">
        <f t="shared" si="26"/>
        <v>84</v>
      </c>
      <c r="I115" s="9">
        <f t="shared" si="27"/>
        <v>-12</v>
      </c>
      <c r="J115" s="40">
        <f t="shared" si="28"/>
        <v>13.799999999999999</v>
      </c>
    </row>
    <row r="116" spans="2:10" x14ac:dyDescent="0.3">
      <c r="B116" s="7" t="s">
        <v>41</v>
      </c>
      <c r="C116" s="8">
        <v>43478</v>
      </c>
      <c r="D116" s="15" t="s">
        <v>19</v>
      </c>
      <c r="E116" s="29">
        <f>J82</f>
        <v>7.0000000000000009</v>
      </c>
      <c r="F116" s="29">
        <v>87</v>
      </c>
      <c r="G116" s="9">
        <v>72</v>
      </c>
      <c r="H116" s="9">
        <f t="shared" si="26"/>
        <v>80</v>
      </c>
      <c r="I116" s="9">
        <f t="shared" si="27"/>
        <v>-8</v>
      </c>
      <c r="J116" s="40">
        <f t="shared" si="28"/>
        <v>7.1000000000000005</v>
      </c>
    </row>
    <row r="117" spans="2:10" x14ac:dyDescent="0.3">
      <c r="B117" s="7" t="s">
        <v>71</v>
      </c>
      <c r="C117" s="8">
        <v>43478</v>
      </c>
      <c r="D117" s="15" t="s">
        <v>19</v>
      </c>
      <c r="E117" s="29">
        <v>5.6</v>
      </c>
      <c r="F117" s="29">
        <v>79</v>
      </c>
      <c r="G117" s="9">
        <v>72</v>
      </c>
      <c r="H117" s="9">
        <f t="shared" si="26"/>
        <v>73</v>
      </c>
      <c r="I117" s="9">
        <f t="shared" si="27"/>
        <v>-1</v>
      </c>
      <c r="J117" s="40">
        <f t="shared" si="28"/>
        <v>5.6</v>
      </c>
    </row>
    <row r="118" spans="2:10" x14ac:dyDescent="0.3">
      <c r="B118" s="7" t="s">
        <v>71</v>
      </c>
      <c r="C118" s="8">
        <v>43478</v>
      </c>
      <c r="D118" s="15" t="s">
        <v>19</v>
      </c>
      <c r="E118" s="29">
        <v>11.2</v>
      </c>
      <c r="F118" s="29">
        <v>94</v>
      </c>
      <c r="G118" s="9">
        <v>72</v>
      </c>
      <c r="H118" s="9">
        <f t="shared" si="26"/>
        <v>83</v>
      </c>
      <c r="I118" s="9">
        <f t="shared" si="27"/>
        <v>-11</v>
      </c>
      <c r="J118" s="40">
        <f t="shared" si="28"/>
        <v>11.299999999999999</v>
      </c>
    </row>
    <row r="119" spans="2:10" x14ac:dyDescent="0.3">
      <c r="B119" s="7" t="s">
        <v>44</v>
      </c>
      <c r="C119" s="8">
        <v>43478</v>
      </c>
      <c r="D119" s="15" t="s">
        <v>19</v>
      </c>
      <c r="E119" s="29">
        <v>19.5</v>
      </c>
      <c r="F119" s="29">
        <v>124</v>
      </c>
      <c r="G119" s="9">
        <v>72</v>
      </c>
      <c r="H119" s="9">
        <f t="shared" si="26"/>
        <v>104</v>
      </c>
      <c r="I119" s="9">
        <f t="shared" si="27"/>
        <v>-32</v>
      </c>
      <c r="J119" s="40">
        <f t="shared" si="28"/>
        <v>19.600000000000001</v>
      </c>
    </row>
    <row r="120" spans="2:10" x14ac:dyDescent="0.3">
      <c r="B120" s="37" t="s">
        <v>14</v>
      </c>
      <c r="C120" s="42">
        <v>43485</v>
      </c>
      <c r="D120" s="16" t="s">
        <v>20</v>
      </c>
      <c r="E120" s="38">
        <f t="shared" ref="E120:E128" si="29">J104</f>
        <v>5.0999999999999996</v>
      </c>
      <c r="F120" s="38">
        <v>79</v>
      </c>
      <c r="G120" s="38">
        <v>73</v>
      </c>
      <c r="H120" s="38">
        <f t="shared" si="23"/>
        <v>74</v>
      </c>
      <c r="I120" s="38">
        <f t="shared" si="24"/>
        <v>-1</v>
      </c>
      <c r="J120" s="39">
        <f t="shared" si="25"/>
        <v>5.0999999999999996</v>
      </c>
    </row>
    <row r="121" spans="2:10" x14ac:dyDescent="0.3">
      <c r="B121" s="7" t="s">
        <v>15</v>
      </c>
      <c r="C121" s="8">
        <v>43485</v>
      </c>
      <c r="D121" s="15" t="s">
        <v>20</v>
      </c>
      <c r="E121" s="29">
        <f t="shared" si="29"/>
        <v>1.899999999999999</v>
      </c>
      <c r="F121" s="29">
        <v>74</v>
      </c>
      <c r="G121" s="9">
        <v>73</v>
      </c>
      <c r="H121" s="9">
        <f t="shared" si="23"/>
        <v>72</v>
      </c>
      <c r="I121" s="9">
        <f t="shared" si="24"/>
        <v>1</v>
      </c>
      <c r="J121" s="40">
        <f t="shared" si="25"/>
        <v>1.599999999999999</v>
      </c>
    </row>
    <row r="122" spans="2:10" x14ac:dyDescent="0.3">
      <c r="B122" s="28" t="s">
        <v>36</v>
      </c>
      <c r="C122" s="8">
        <v>43485</v>
      </c>
      <c r="D122" s="15" t="s">
        <v>20</v>
      </c>
      <c r="E122" s="9">
        <f t="shared" si="29"/>
        <v>0.29999999999999982</v>
      </c>
      <c r="F122" s="29">
        <v>74</v>
      </c>
      <c r="G122" s="9">
        <v>73</v>
      </c>
      <c r="H122" s="9">
        <f t="shared" si="23"/>
        <v>74</v>
      </c>
      <c r="I122" s="9">
        <f t="shared" si="24"/>
        <v>-1</v>
      </c>
      <c r="J122" s="40">
        <f t="shared" si="25"/>
        <v>0.29999999999999982</v>
      </c>
    </row>
    <row r="123" spans="2:10" x14ac:dyDescent="0.3">
      <c r="B123" s="28" t="s">
        <v>37</v>
      </c>
      <c r="C123" s="8">
        <v>43485</v>
      </c>
      <c r="D123" s="15" t="s">
        <v>20</v>
      </c>
      <c r="E123" s="29">
        <f t="shared" si="29"/>
        <v>8.6000000000000032</v>
      </c>
      <c r="F123" s="29">
        <v>80</v>
      </c>
      <c r="G123" s="9">
        <v>73</v>
      </c>
      <c r="H123" s="9">
        <f t="shared" si="23"/>
        <v>71</v>
      </c>
      <c r="I123" s="9">
        <f t="shared" si="24"/>
        <v>2</v>
      </c>
      <c r="J123" s="40">
        <f t="shared" si="25"/>
        <v>8.0000000000000036</v>
      </c>
    </row>
    <row r="124" spans="2:10" x14ac:dyDescent="0.3">
      <c r="B124" s="28" t="s">
        <v>8</v>
      </c>
      <c r="C124" s="8">
        <v>43485</v>
      </c>
      <c r="D124" s="15" t="s">
        <v>20</v>
      </c>
      <c r="E124" s="29">
        <f t="shared" si="29"/>
        <v>5.0999999999999996</v>
      </c>
      <c r="F124" s="29">
        <v>75</v>
      </c>
      <c r="G124" s="9">
        <v>73</v>
      </c>
      <c r="H124" s="9">
        <f t="shared" si="23"/>
        <v>70</v>
      </c>
      <c r="I124" s="9">
        <f t="shared" si="24"/>
        <v>3</v>
      </c>
      <c r="J124" s="40">
        <f t="shared" si="25"/>
        <v>4.1999999999999993</v>
      </c>
    </row>
    <row r="125" spans="2:10" x14ac:dyDescent="0.3">
      <c r="B125" s="28" t="s">
        <v>38</v>
      </c>
      <c r="C125" s="8">
        <v>43485</v>
      </c>
      <c r="D125" s="15" t="s">
        <v>20</v>
      </c>
      <c r="E125" s="29">
        <f t="shared" si="29"/>
        <v>12.399999999999999</v>
      </c>
      <c r="F125" s="29">
        <v>86</v>
      </c>
      <c r="G125" s="9">
        <v>73</v>
      </c>
      <c r="H125" s="9">
        <f t="shared" si="23"/>
        <v>74</v>
      </c>
      <c r="I125" s="9">
        <f t="shared" si="24"/>
        <v>-1</v>
      </c>
      <c r="J125" s="40">
        <f t="shared" si="25"/>
        <v>12.399999999999999</v>
      </c>
    </row>
    <row r="126" spans="2:10" x14ac:dyDescent="0.3">
      <c r="B126" s="28" t="s">
        <v>35</v>
      </c>
      <c r="C126" s="8">
        <v>43485</v>
      </c>
      <c r="D126" s="15" t="s">
        <v>20</v>
      </c>
      <c r="E126" s="29">
        <f t="shared" si="29"/>
        <v>3.2</v>
      </c>
      <c r="F126" s="29">
        <v>80</v>
      </c>
      <c r="G126" s="9">
        <v>73</v>
      </c>
      <c r="H126" s="9">
        <f t="shared" si="23"/>
        <v>77</v>
      </c>
      <c r="I126" s="9">
        <f t="shared" si="24"/>
        <v>-4</v>
      </c>
      <c r="J126" s="40">
        <f t="shared" si="25"/>
        <v>3.3000000000000003</v>
      </c>
    </row>
    <row r="127" spans="2:10" x14ac:dyDescent="0.3">
      <c r="B127" s="28" t="s">
        <v>12</v>
      </c>
      <c r="C127" s="8">
        <v>43485</v>
      </c>
      <c r="D127" s="15" t="s">
        <v>20</v>
      </c>
      <c r="E127" s="29">
        <f t="shared" si="29"/>
        <v>12.5</v>
      </c>
      <c r="F127" s="29">
        <v>85</v>
      </c>
      <c r="G127" s="9">
        <v>73</v>
      </c>
      <c r="H127" s="9">
        <f t="shared" si="23"/>
        <v>72</v>
      </c>
      <c r="I127" s="9">
        <f t="shared" si="24"/>
        <v>1</v>
      </c>
      <c r="J127" s="40">
        <f t="shared" si="25"/>
        <v>12.2</v>
      </c>
    </row>
    <row r="128" spans="2:10" x14ac:dyDescent="0.3">
      <c r="B128" s="28" t="s">
        <v>43</v>
      </c>
      <c r="C128" s="8">
        <v>43485</v>
      </c>
      <c r="D128" s="15" t="s">
        <v>20</v>
      </c>
      <c r="E128" s="29">
        <f t="shared" si="29"/>
        <v>22.500000000000004</v>
      </c>
      <c r="F128" s="29">
        <v>91</v>
      </c>
      <c r="G128" s="9">
        <v>73</v>
      </c>
      <c r="H128" s="9">
        <f t="shared" si="23"/>
        <v>68</v>
      </c>
      <c r="I128" s="9">
        <f t="shared" si="24"/>
        <v>5</v>
      </c>
      <c r="J128" s="40">
        <f t="shared" si="25"/>
        <v>21.000000000000004</v>
      </c>
    </row>
    <row r="129" spans="2:10" x14ac:dyDescent="0.3">
      <c r="B129" s="28" t="s">
        <v>70</v>
      </c>
      <c r="C129" s="8">
        <v>43485</v>
      </c>
      <c r="D129" s="15" t="s">
        <v>20</v>
      </c>
      <c r="E129" s="29">
        <f>J114</f>
        <v>20.100000000000001</v>
      </c>
      <c r="F129" s="29">
        <v>101</v>
      </c>
      <c r="G129" s="9">
        <v>73</v>
      </c>
      <c r="H129" s="9">
        <f t="shared" si="23"/>
        <v>81</v>
      </c>
      <c r="I129" s="9">
        <f t="shared" si="24"/>
        <v>-8</v>
      </c>
      <c r="J129" s="40">
        <f t="shared" si="25"/>
        <v>20.200000000000003</v>
      </c>
    </row>
    <row r="130" spans="2:10" x14ac:dyDescent="0.3">
      <c r="B130" s="28" t="s">
        <v>41</v>
      </c>
      <c r="C130" s="8">
        <v>43485</v>
      </c>
      <c r="D130" s="15" t="s">
        <v>20</v>
      </c>
      <c r="E130" s="29">
        <f>J116</f>
        <v>7.1000000000000005</v>
      </c>
      <c r="F130" s="29">
        <v>85</v>
      </c>
      <c r="G130" s="9">
        <v>73</v>
      </c>
      <c r="H130" s="9">
        <f t="shared" si="23"/>
        <v>78</v>
      </c>
      <c r="I130" s="9">
        <f t="shared" si="24"/>
        <v>-5</v>
      </c>
      <c r="J130" s="40">
        <f t="shared" si="25"/>
        <v>7.2</v>
      </c>
    </row>
    <row r="131" spans="2:10" x14ac:dyDescent="0.3">
      <c r="B131" s="28" t="s">
        <v>57</v>
      </c>
      <c r="C131" s="8">
        <v>43485</v>
      </c>
      <c r="D131" s="15" t="s">
        <v>20</v>
      </c>
      <c r="E131" s="29">
        <f>J64</f>
        <v>36</v>
      </c>
      <c r="F131" s="29">
        <v>132</v>
      </c>
      <c r="G131" s="9">
        <v>73</v>
      </c>
      <c r="H131" s="9">
        <f t="shared" si="23"/>
        <v>96</v>
      </c>
      <c r="I131" s="9">
        <f t="shared" si="24"/>
        <v>-23</v>
      </c>
      <c r="J131" s="40">
        <v>36</v>
      </c>
    </row>
    <row r="132" spans="2:10" x14ac:dyDescent="0.3">
      <c r="B132" s="37" t="s">
        <v>14</v>
      </c>
      <c r="C132" s="42">
        <v>43492</v>
      </c>
      <c r="D132" s="16" t="s">
        <v>13</v>
      </c>
      <c r="E132" s="38">
        <f t="shared" ref="E132:E139" si="30">J120</f>
        <v>5.0999999999999996</v>
      </c>
      <c r="F132" s="18">
        <v>80</v>
      </c>
      <c r="G132" s="18">
        <v>72</v>
      </c>
      <c r="H132" s="38">
        <f>F132-ROUND(E132,0)</f>
        <v>75</v>
      </c>
      <c r="I132" s="38">
        <f>G132-H132</f>
        <v>-3</v>
      </c>
      <c r="J132" s="39">
        <f>IF(I132&gt;0, E132-I132*0.3, IF(I132&lt;-3, E132+0.1, E132))</f>
        <v>5.0999999999999996</v>
      </c>
    </row>
    <row r="133" spans="2:10" x14ac:dyDescent="0.3">
      <c r="B133" s="7" t="s">
        <v>15</v>
      </c>
      <c r="C133" s="8">
        <v>43492</v>
      </c>
      <c r="D133" s="15" t="s">
        <v>13</v>
      </c>
      <c r="E133" s="9">
        <f t="shared" si="30"/>
        <v>1.599999999999999</v>
      </c>
      <c r="F133" s="29">
        <v>77</v>
      </c>
      <c r="G133" s="29">
        <v>72</v>
      </c>
      <c r="H133" s="9">
        <f t="shared" ref="H133:H194" si="31">F133-ROUND(E133,0)</f>
        <v>75</v>
      </c>
      <c r="I133" s="9">
        <f t="shared" ref="I133:I194" si="32">G133-H133</f>
        <v>-3</v>
      </c>
      <c r="J133" s="40">
        <f t="shared" ref="J133:J194" si="33">IF(I133&gt;0, E133-I133*0.3, IF(I133&lt;-3, E133+0.1, E133))</f>
        <v>1.599999999999999</v>
      </c>
    </row>
    <row r="134" spans="2:10" x14ac:dyDescent="0.3">
      <c r="B134" s="28" t="s">
        <v>36</v>
      </c>
      <c r="C134" s="8">
        <v>43492</v>
      </c>
      <c r="D134" s="15" t="s">
        <v>13</v>
      </c>
      <c r="E134" s="9">
        <f t="shared" si="30"/>
        <v>0.29999999999999982</v>
      </c>
      <c r="F134" s="29">
        <v>75</v>
      </c>
      <c r="G134" s="29">
        <v>72</v>
      </c>
      <c r="H134" s="9">
        <f t="shared" si="31"/>
        <v>75</v>
      </c>
      <c r="I134" s="9">
        <f t="shared" si="32"/>
        <v>-3</v>
      </c>
      <c r="J134" s="40">
        <f t="shared" si="33"/>
        <v>0.29999999999999982</v>
      </c>
    </row>
    <row r="135" spans="2:10" x14ac:dyDescent="0.3">
      <c r="B135" s="28" t="s">
        <v>37</v>
      </c>
      <c r="C135" s="8">
        <v>43492</v>
      </c>
      <c r="D135" s="15" t="s">
        <v>13</v>
      </c>
      <c r="E135" s="9">
        <f t="shared" si="30"/>
        <v>8.0000000000000036</v>
      </c>
      <c r="F135" s="29">
        <v>90</v>
      </c>
      <c r="G135" s="29">
        <v>72</v>
      </c>
      <c r="H135" s="9">
        <f t="shared" si="31"/>
        <v>82</v>
      </c>
      <c r="I135" s="9">
        <f t="shared" si="32"/>
        <v>-10</v>
      </c>
      <c r="J135" s="40">
        <f t="shared" si="33"/>
        <v>8.1000000000000032</v>
      </c>
    </row>
    <row r="136" spans="2:10" x14ac:dyDescent="0.3">
      <c r="B136" s="28" t="s">
        <v>8</v>
      </c>
      <c r="C136" s="8">
        <v>43492</v>
      </c>
      <c r="D136" s="15" t="s">
        <v>13</v>
      </c>
      <c r="E136" s="29">
        <f t="shared" si="30"/>
        <v>4.1999999999999993</v>
      </c>
      <c r="F136" s="29">
        <v>77</v>
      </c>
      <c r="G136" s="29">
        <v>72</v>
      </c>
      <c r="H136" s="9">
        <f t="shared" ref="H136:H137" si="34">F136-ROUND(E136,0)</f>
        <v>73</v>
      </c>
      <c r="I136" s="9">
        <f t="shared" ref="I136:I137" si="35">G136-H136</f>
        <v>-1</v>
      </c>
      <c r="J136" s="40">
        <f t="shared" ref="J136:J137" si="36">IF(I136&gt;0, E136-I136*0.3, IF(I136&lt;-3, E136+0.1, E136))</f>
        <v>4.1999999999999993</v>
      </c>
    </row>
    <row r="137" spans="2:10" x14ac:dyDescent="0.3">
      <c r="B137" s="28" t="s">
        <v>38</v>
      </c>
      <c r="C137" s="8">
        <v>43492</v>
      </c>
      <c r="D137" s="15" t="s">
        <v>13</v>
      </c>
      <c r="E137" s="29">
        <f t="shared" si="30"/>
        <v>12.399999999999999</v>
      </c>
      <c r="F137" s="29">
        <v>93</v>
      </c>
      <c r="G137" s="29">
        <v>72</v>
      </c>
      <c r="H137" s="9">
        <f t="shared" si="34"/>
        <v>81</v>
      </c>
      <c r="I137" s="9">
        <f t="shared" si="35"/>
        <v>-9</v>
      </c>
      <c r="J137" s="40">
        <f t="shared" si="36"/>
        <v>12.499999999999998</v>
      </c>
    </row>
    <row r="138" spans="2:10" x14ac:dyDescent="0.3">
      <c r="B138" s="28" t="s">
        <v>35</v>
      </c>
      <c r="C138" s="8">
        <v>43492</v>
      </c>
      <c r="D138" s="15" t="s">
        <v>13</v>
      </c>
      <c r="E138" s="29">
        <f t="shared" si="30"/>
        <v>3.3000000000000003</v>
      </c>
      <c r="F138" s="29">
        <v>80</v>
      </c>
      <c r="G138" s="29">
        <v>72</v>
      </c>
      <c r="H138" s="9">
        <f t="shared" si="31"/>
        <v>77</v>
      </c>
      <c r="I138" s="9">
        <f t="shared" si="32"/>
        <v>-5</v>
      </c>
      <c r="J138" s="40">
        <f t="shared" si="33"/>
        <v>3.4000000000000004</v>
      </c>
    </row>
    <row r="139" spans="2:10" x14ac:dyDescent="0.3">
      <c r="B139" s="28" t="s">
        <v>12</v>
      </c>
      <c r="C139" s="8">
        <v>43492</v>
      </c>
      <c r="D139" s="15" t="s">
        <v>13</v>
      </c>
      <c r="E139" s="29">
        <f t="shared" si="30"/>
        <v>12.2</v>
      </c>
      <c r="F139" s="29">
        <v>96</v>
      </c>
      <c r="G139" s="29">
        <v>72</v>
      </c>
      <c r="H139" s="9">
        <f t="shared" si="31"/>
        <v>84</v>
      </c>
      <c r="I139" s="9">
        <f t="shared" si="32"/>
        <v>-12</v>
      </c>
      <c r="J139" s="40">
        <f t="shared" si="33"/>
        <v>12.299999999999999</v>
      </c>
    </row>
    <row r="140" spans="2:10" x14ac:dyDescent="0.3">
      <c r="B140" s="28" t="s">
        <v>41</v>
      </c>
      <c r="C140" s="8">
        <v>43492</v>
      </c>
      <c r="D140" s="15" t="s">
        <v>13</v>
      </c>
      <c r="E140" s="29">
        <f>J130</f>
        <v>7.2</v>
      </c>
      <c r="F140" s="29">
        <v>83</v>
      </c>
      <c r="G140" s="29">
        <v>72</v>
      </c>
      <c r="H140" s="9">
        <f t="shared" si="31"/>
        <v>76</v>
      </c>
      <c r="I140" s="9">
        <f t="shared" si="32"/>
        <v>-4</v>
      </c>
      <c r="J140" s="40">
        <f t="shared" si="33"/>
        <v>7.3</v>
      </c>
    </row>
    <row r="141" spans="2:10" x14ac:dyDescent="0.3">
      <c r="B141" s="28" t="s">
        <v>40</v>
      </c>
      <c r="C141" s="8">
        <v>43492</v>
      </c>
      <c r="D141" s="15" t="s">
        <v>13</v>
      </c>
      <c r="E141" s="29">
        <f>J115</f>
        <v>13.799999999999999</v>
      </c>
      <c r="F141" s="29">
        <v>89</v>
      </c>
      <c r="G141" s="29">
        <v>72</v>
      </c>
      <c r="H141" s="9">
        <f t="shared" si="31"/>
        <v>75</v>
      </c>
      <c r="I141" s="9">
        <f t="shared" si="32"/>
        <v>-3</v>
      </c>
      <c r="J141" s="40">
        <f t="shared" si="33"/>
        <v>13.799999999999999</v>
      </c>
    </row>
    <row r="142" spans="2:10" x14ac:dyDescent="0.3">
      <c r="B142" s="7" t="s">
        <v>71</v>
      </c>
      <c r="C142" s="8">
        <v>43492</v>
      </c>
      <c r="D142" s="15" t="s">
        <v>13</v>
      </c>
      <c r="E142" s="29">
        <f>J117</f>
        <v>5.6</v>
      </c>
      <c r="F142" s="29">
        <v>78</v>
      </c>
      <c r="G142" s="29">
        <v>72</v>
      </c>
      <c r="H142" s="9">
        <f t="shared" si="31"/>
        <v>72</v>
      </c>
      <c r="I142" s="9">
        <f t="shared" si="32"/>
        <v>0</v>
      </c>
      <c r="J142" s="40">
        <f t="shared" si="33"/>
        <v>5.6</v>
      </c>
    </row>
    <row r="143" spans="2:10" x14ac:dyDescent="0.3">
      <c r="B143" s="31" t="s">
        <v>71</v>
      </c>
      <c r="C143" s="32">
        <v>43492</v>
      </c>
      <c r="D143" s="33" t="s">
        <v>13</v>
      </c>
      <c r="E143" s="35">
        <f>J118</f>
        <v>11.299999999999999</v>
      </c>
      <c r="F143" s="35">
        <v>86</v>
      </c>
      <c r="G143" s="35">
        <v>72</v>
      </c>
      <c r="H143" s="34">
        <f t="shared" si="31"/>
        <v>75</v>
      </c>
      <c r="I143" s="34">
        <f t="shared" si="32"/>
        <v>-3</v>
      </c>
      <c r="J143" s="41">
        <f t="shared" si="33"/>
        <v>11.299999999999999</v>
      </c>
    </row>
    <row r="144" spans="2:10" x14ac:dyDescent="0.3">
      <c r="B144" s="37" t="s">
        <v>14</v>
      </c>
      <c r="C144" s="8">
        <v>43499</v>
      </c>
      <c r="D144" s="15" t="s">
        <v>21</v>
      </c>
      <c r="E144">
        <f t="shared" ref="E144:E150" si="37">J132</f>
        <v>5.0999999999999996</v>
      </c>
      <c r="F144" s="29">
        <v>79</v>
      </c>
      <c r="G144" s="29">
        <v>72</v>
      </c>
      <c r="H144" s="29">
        <f t="shared" si="31"/>
        <v>74</v>
      </c>
      <c r="I144" s="29">
        <f t="shared" si="32"/>
        <v>-2</v>
      </c>
      <c r="J144" s="30">
        <f t="shared" si="33"/>
        <v>5.0999999999999996</v>
      </c>
    </row>
    <row r="145" spans="2:10" x14ac:dyDescent="0.3">
      <c r="B145" s="7" t="s">
        <v>15</v>
      </c>
      <c r="C145" s="8">
        <v>43499</v>
      </c>
      <c r="D145" s="15" t="s">
        <v>21</v>
      </c>
      <c r="E145">
        <f t="shared" si="37"/>
        <v>1.599999999999999</v>
      </c>
      <c r="F145" s="29">
        <v>73</v>
      </c>
      <c r="G145" s="29">
        <v>72</v>
      </c>
      <c r="H145" s="29">
        <f t="shared" si="31"/>
        <v>71</v>
      </c>
      <c r="I145" s="29">
        <f t="shared" si="32"/>
        <v>1</v>
      </c>
      <c r="J145" s="30">
        <f t="shared" si="33"/>
        <v>1.2999999999999989</v>
      </c>
    </row>
    <row r="146" spans="2:10" x14ac:dyDescent="0.3">
      <c r="B146" s="28" t="s">
        <v>36</v>
      </c>
      <c r="C146" s="8">
        <v>43499</v>
      </c>
      <c r="D146" s="15" t="s">
        <v>21</v>
      </c>
      <c r="E146">
        <f t="shared" si="37"/>
        <v>0.29999999999999982</v>
      </c>
      <c r="F146" s="29">
        <v>74</v>
      </c>
      <c r="G146" s="29">
        <v>72</v>
      </c>
      <c r="H146" s="29">
        <f t="shared" si="31"/>
        <v>74</v>
      </c>
      <c r="I146" s="29">
        <f t="shared" si="32"/>
        <v>-2</v>
      </c>
      <c r="J146" s="30">
        <f t="shared" si="33"/>
        <v>0.29999999999999982</v>
      </c>
    </row>
    <row r="147" spans="2:10" x14ac:dyDescent="0.3">
      <c r="B147" s="28" t="s">
        <v>37</v>
      </c>
      <c r="C147" s="8">
        <v>43499</v>
      </c>
      <c r="D147" s="15" t="s">
        <v>21</v>
      </c>
      <c r="E147">
        <f t="shared" si="37"/>
        <v>8.1000000000000032</v>
      </c>
      <c r="F147" s="29">
        <v>77</v>
      </c>
      <c r="G147" s="29">
        <v>72</v>
      </c>
      <c r="H147" s="29">
        <f t="shared" ref="H147:H152" si="38">F147-ROUND(E147,0)</f>
        <v>69</v>
      </c>
      <c r="I147" s="29">
        <f t="shared" ref="I147:I152" si="39">G147-H147</f>
        <v>3</v>
      </c>
      <c r="J147" s="30">
        <f t="shared" ref="J147:J152" si="40">IF(I147&gt;0, E147-I147*0.3, IF(I147&lt;-3, E147+0.1, E147))</f>
        <v>7.2000000000000028</v>
      </c>
    </row>
    <row r="148" spans="2:10" x14ac:dyDescent="0.3">
      <c r="B148" s="28" t="s">
        <v>8</v>
      </c>
      <c r="C148" s="8">
        <v>43499</v>
      </c>
      <c r="D148" s="15" t="s">
        <v>21</v>
      </c>
      <c r="E148">
        <f t="shared" si="37"/>
        <v>4.1999999999999993</v>
      </c>
      <c r="F148" s="29">
        <v>75</v>
      </c>
      <c r="G148" s="29">
        <v>72</v>
      </c>
      <c r="H148" s="29">
        <f t="shared" si="38"/>
        <v>71</v>
      </c>
      <c r="I148" s="29">
        <f t="shared" si="39"/>
        <v>1</v>
      </c>
      <c r="J148" s="30">
        <f t="shared" si="40"/>
        <v>3.8999999999999995</v>
      </c>
    </row>
    <row r="149" spans="2:10" x14ac:dyDescent="0.3">
      <c r="B149" s="28" t="s">
        <v>38</v>
      </c>
      <c r="C149" s="8">
        <v>43499</v>
      </c>
      <c r="D149" s="15" t="s">
        <v>21</v>
      </c>
      <c r="E149">
        <f t="shared" si="37"/>
        <v>12.499999999999998</v>
      </c>
      <c r="F149" s="29">
        <v>88</v>
      </c>
      <c r="G149" s="29">
        <v>72</v>
      </c>
      <c r="H149" s="29">
        <f t="shared" si="38"/>
        <v>75</v>
      </c>
      <c r="I149" s="29">
        <f t="shared" si="39"/>
        <v>-3</v>
      </c>
      <c r="J149" s="30">
        <f t="shared" si="40"/>
        <v>12.499999999999998</v>
      </c>
    </row>
    <row r="150" spans="2:10" x14ac:dyDescent="0.3">
      <c r="B150" s="28" t="s">
        <v>35</v>
      </c>
      <c r="C150" s="8">
        <v>43499</v>
      </c>
      <c r="D150" s="15" t="s">
        <v>21</v>
      </c>
      <c r="E150">
        <f t="shared" si="37"/>
        <v>3.4000000000000004</v>
      </c>
      <c r="F150" s="29">
        <v>72</v>
      </c>
      <c r="G150" s="29">
        <v>72</v>
      </c>
      <c r="H150" s="29">
        <f t="shared" si="38"/>
        <v>69</v>
      </c>
      <c r="I150" s="29">
        <f t="shared" si="39"/>
        <v>3</v>
      </c>
      <c r="J150" s="30">
        <f t="shared" si="40"/>
        <v>2.5000000000000004</v>
      </c>
    </row>
    <row r="151" spans="2:10" x14ac:dyDescent="0.3">
      <c r="B151" s="28" t="s">
        <v>40</v>
      </c>
      <c r="C151" s="8">
        <v>43499</v>
      </c>
      <c r="D151" s="15" t="s">
        <v>21</v>
      </c>
      <c r="E151">
        <f>J141</f>
        <v>13.799999999999999</v>
      </c>
      <c r="F151" s="29">
        <v>86</v>
      </c>
      <c r="G151" s="29">
        <v>72</v>
      </c>
      <c r="H151" s="29">
        <f t="shared" si="38"/>
        <v>72</v>
      </c>
      <c r="I151" s="29">
        <f t="shared" si="39"/>
        <v>0</v>
      </c>
      <c r="J151" s="30">
        <f t="shared" si="40"/>
        <v>13.799999999999999</v>
      </c>
    </row>
    <row r="152" spans="2:10" x14ac:dyDescent="0.3">
      <c r="B152" s="7" t="s">
        <v>71</v>
      </c>
      <c r="C152" s="8">
        <v>43499</v>
      </c>
      <c r="D152" s="15" t="s">
        <v>21</v>
      </c>
      <c r="E152">
        <f>J142</f>
        <v>5.6</v>
      </c>
      <c r="F152" s="29">
        <v>80</v>
      </c>
      <c r="G152" s="29">
        <v>72</v>
      </c>
      <c r="H152" s="29">
        <f t="shared" si="38"/>
        <v>74</v>
      </c>
      <c r="I152" s="29">
        <f t="shared" si="39"/>
        <v>-2</v>
      </c>
      <c r="J152" s="30">
        <f t="shared" si="40"/>
        <v>5.6</v>
      </c>
    </row>
    <row r="153" spans="2:10" x14ac:dyDescent="0.3">
      <c r="B153" s="28" t="s">
        <v>71</v>
      </c>
      <c r="C153" s="8">
        <v>43499</v>
      </c>
      <c r="D153" s="15" t="s">
        <v>21</v>
      </c>
      <c r="E153">
        <f>J143</f>
        <v>11.299999999999999</v>
      </c>
      <c r="F153" s="29">
        <v>86</v>
      </c>
      <c r="G153" s="29">
        <v>72</v>
      </c>
      <c r="H153" s="29">
        <f t="shared" si="31"/>
        <v>75</v>
      </c>
      <c r="I153" s="29">
        <f t="shared" si="32"/>
        <v>-3</v>
      </c>
      <c r="J153" s="30">
        <f t="shared" si="33"/>
        <v>11.299999999999999</v>
      </c>
    </row>
    <row r="154" spans="2:10" x14ac:dyDescent="0.3">
      <c r="B154" s="28" t="s">
        <v>70</v>
      </c>
      <c r="C154" s="8">
        <v>43499</v>
      </c>
      <c r="D154" s="15" t="s">
        <v>21</v>
      </c>
      <c r="E154">
        <f>J129</f>
        <v>20.200000000000003</v>
      </c>
      <c r="F154" s="29">
        <v>92</v>
      </c>
      <c r="G154" s="29">
        <v>72</v>
      </c>
      <c r="H154" s="29">
        <f t="shared" si="31"/>
        <v>72</v>
      </c>
      <c r="I154" s="29">
        <f t="shared" si="32"/>
        <v>0</v>
      </c>
      <c r="J154" s="30">
        <f t="shared" si="33"/>
        <v>20.200000000000003</v>
      </c>
    </row>
    <row r="155" spans="2:10" x14ac:dyDescent="0.3">
      <c r="B155" s="28" t="s">
        <v>43</v>
      </c>
      <c r="C155" s="8">
        <v>43499</v>
      </c>
      <c r="D155" s="15" t="s">
        <v>21</v>
      </c>
      <c r="E155">
        <f>J128</f>
        <v>21.000000000000004</v>
      </c>
      <c r="F155" s="29">
        <v>91</v>
      </c>
      <c r="G155" s="29">
        <v>72</v>
      </c>
      <c r="H155" s="29">
        <f t="shared" si="31"/>
        <v>70</v>
      </c>
      <c r="I155" s="29">
        <f t="shared" si="32"/>
        <v>2</v>
      </c>
      <c r="J155" s="30">
        <f t="shared" si="33"/>
        <v>20.400000000000002</v>
      </c>
    </row>
    <row r="156" spans="2:10" x14ac:dyDescent="0.3">
      <c r="B156" s="28" t="s">
        <v>57</v>
      </c>
      <c r="C156" s="8">
        <v>43499</v>
      </c>
      <c r="D156" s="15" t="s">
        <v>21</v>
      </c>
      <c r="E156">
        <f>J131</f>
        <v>36</v>
      </c>
      <c r="F156" s="29">
        <v>123</v>
      </c>
      <c r="G156" s="29">
        <v>72</v>
      </c>
      <c r="H156" s="29">
        <f t="shared" si="31"/>
        <v>87</v>
      </c>
      <c r="I156" s="29">
        <f t="shared" si="32"/>
        <v>-15</v>
      </c>
      <c r="J156" s="30">
        <v>36</v>
      </c>
    </row>
    <row r="157" spans="2:10" x14ac:dyDescent="0.3">
      <c r="B157" s="28" t="s">
        <v>44</v>
      </c>
      <c r="C157" s="8">
        <v>43499</v>
      </c>
      <c r="D157" s="15" t="s">
        <v>21</v>
      </c>
      <c r="E157">
        <f>J119</f>
        <v>19.600000000000001</v>
      </c>
      <c r="F157" s="52" t="s">
        <v>45</v>
      </c>
      <c r="G157" s="29">
        <v>72</v>
      </c>
      <c r="H157" s="52" t="s">
        <v>46</v>
      </c>
      <c r="I157" s="52" t="s">
        <v>46</v>
      </c>
      <c r="J157" s="30">
        <v>19.7</v>
      </c>
    </row>
    <row r="158" spans="2:10" x14ac:dyDescent="0.3">
      <c r="B158" s="28" t="s">
        <v>76</v>
      </c>
      <c r="C158" s="8">
        <v>43499</v>
      </c>
      <c r="D158" s="15" t="s">
        <v>21</v>
      </c>
      <c r="E158">
        <v>36</v>
      </c>
      <c r="F158" s="52" t="s">
        <v>45</v>
      </c>
      <c r="G158" s="29">
        <v>72</v>
      </c>
      <c r="H158" s="52" t="s">
        <v>46</v>
      </c>
      <c r="I158" s="52" t="s">
        <v>46</v>
      </c>
      <c r="J158" s="30">
        <v>36</v>
      </c>
    </row>
    <row r="159" spans="2:10" x14ac:dyDescent="0.3">
      <c r="B159" s="31" t="s">
        <v>75</v>
      </c>
      <c r="C159" s="32">
        <v>43499</v>
      </c>
      <c r="D159" s="33" t="s">
        <v>21</v>
      </c>
      <c r="E159" s="34">
        <v>36</v>
      </c>
      <c r="F159" s="54" t="s">
        <v>45</v>
      </c>
      <c r="G159" s="35">
        <v>72</v>
      </c>
      <c r="H159" s="54" t="s">
        <v>46</v>
      </c>
      <c r="I159" s="54" t="s">
        <v>46</v>
      </c>
      <c r="J159" s="36">
        <v>36</v>
      </c>
    </row>
    <row r="160" spans="2:10" x14ac:dyDescent="0.3">
      <c r="B160" s="37" t="s">
        <v>14</v>
      </c>
      <c r="C160" s="1">
        <v>43506</v>
      </c>
      <c r="D160" s="15" t="s">
        <v>25</v>
      </c>
      <c r="E160">
        <f>J144</f>
        <v>5.0999999999999996</v>
      </c>
      <c r="F160" s="29">
        <v>80</v>
      </c>
      <c r="G160" s="29">
        <v>72</v>
      </c>
      <c r="H160" s="29">
        <f t="shared" si="31"/>
        <v>75</v>
      </c>
      <c r="I160" s="29">
        <f t="shared" si="32"/>
        <v>-3</v>
      </c>
      <c r="J160" s="30">
        <f t="shared" si="33"/>
        <v>5.0999999999999996</v>
      </c>
    </row>
    <row r="161" spans="2:10" x14ac:dyDescent="0.3">
      <c r="B161" s="7" t="s">
        <v>15</v>
      </c>
      <c r="C161" s="1">
        <v>43506</v>
      </c>
      <c r="D161" s="15" t="s">
        <v>25</v>
      </c>
      <c r="E161">
        <f t="shared" ref="E161:E166" si="41">J145</f>
        <v>1.2999999999999989</v>
      </c>
      <c r="F161" s="29">
        <v>81</v>
      </c>
      <c r="G161" s="29">
        <v>72</v>
      </c>
      <c r="H161" s="29">
        <f t="shared" si="31"/>
        <v>80</v>
      </c>
      <c r="I161" s="29">
        <f t="shared" si="32"/>
        <v>-8</v>
      </c>
      <c r="J161" s="30">
        <f t="shared" si="33"/>
        <v>1.399999999999999</v>
      </c>
    </row>
    <row r="162" spans="2:10" x14ac:dyDescent="0.3">
      <c r="B162" s="28" t="s">
        <v>36</v>
      </c>
      <c r="C162" s="1">
        <v>43506</v>
      </c>
      <c r="D162" s="15" t="s">
        <v>25</v>
      </c>
      <c r="E162">
        <f t="shared" si="41"/>
        <v>0.29999999999999982</v>
      </c>
      <c r="F162" s="29">
        <v>75</v>
      </c>
      <c r="G162" s="29">
        <v>72</v>
      </c>
      <c r="H162" s="29">
        <f t="shared" si="31"/>
        <v>75</v>
      </c>
      <c r="I162" s="29">
        <f t="shared" si="32"/>
        <v>-3</v>
      </c>
      <c r="J162" s="30">
        <f t="shared" si="33"/>
        <v>0.29999999999999982</v>
      </c>
    </row>
    <row r="163" spans="2:10" x14ac:dyDescent="0.3">
      <c r="B163" s="28" t="s">
        <v>37</v>
      </c>
      <c r="C163" s="1">
        <v>43506</v>
      </c>
      <c r="D163" s="15" t="s">
        <v>25</v>
      </c>
      <c r="E163">
        <f t="shared" si="41"/>
        <v>7.2000000000000028</v>
      </c>
      <c r="F163" s="29">
        <v>73</v>
      </c>
      <c r="G163" s="29">
        <v>72</v>
      </c>
      <c r="H163" s="29">
        <f t="shared" si="31"/>
        <v>66</v>
      </c>
      <c r="I163" s="29">
        <f t="shared" si="32"/>
        <v>6</v>
      </c>
      <c r="J163" s="30">
        <f t="shared" si="33"/>
        <v>5.400000000000003</v>
      </c>
    </row>
    <row r="164" spans="2:10" x14ac:dyDescent="0.3">
      <c r="B164" s="28" t="s">
        <v>8</v>
      </c>
      <c r="C164" s="1">
        <v>43506</v>
      </c>
      <c r="D164" s="15" t="s">
        <v>25</v>
      </c>
      <c r="E164">
        <f t="shared" si="41"/>
        <v>3.8999999999999995</v>
      </c>
      <c r="F164" s="29">
        <v>86</v>
      </c>
      <c r="G164" s="29">
        <v>72</v>
      </c>
      <c r="H164" s="29">
        <f t="shared" si="31"/>
        <v>82</v>
      </c>
      <c r="I164" s="29">
        <f t="shared" si="32"/>
        <v>-10</v>
      </c>
      <c r="J164" s="30">
        <f t="shared" si="33"/>
        <v>3.9999999999999996</v>
      </c>
    </row>
    <row r="165" spans="2:10" x14ac:dyDescent="0.3">
      <c r="B165" s="28" t="s">
        <v>38</v>
      </c>
      <c r="C165" s="1">
        <v>43506</v>
      </c>
      <c r="D165" s="15" t="s">
        <v>25</v>
      </c>
      <c r="E165">
        <f t="shared" si="41"/>
        <v>12.499999999999998</v>
      </c>
      <c r="F165" s="29">
        <v>93</v>
      </c>
      <c r="G165" s="29">
        <v>72</v>
      </c>
      <c r="H165" s="29">
        <f t="shared" si="31"/>
        <v>80</v>
      </c>
      <c r="I165" s="29">
        <f t="shared" si="32"/>
        <v>-8</v>
      </c>
      <c r="J165" s="30">
        <f t="shared" si="33"/>
        <v>12.599999999999998</v>
      </c>
    </row>
    <row r="166" spans="2:10" x14ac:dyDescent="0.3">
      <c r="B166" s="28" t="s">
        <v>35</v>
      </c>
      <c r="C166" s="1">
        <v>43506</v>
      </c>
      <c r="D166" s="15" t="s">
        <v>25</v>
      </c>
      <c r="E166">
        <f t="shared" si="41"/>
        <v>2.5000000000000004</v>
      </c>
      <c r="F166" s="29">
        <v>73</v>
      </c>
      <c r="G166" s="29">
        <v>72</v>
      </c>
      <c r="H166" s="29">
        <f t="shared" si="31"/>
        <v>70</v>
      </c>
      <c r="I166" s="29">
        <f t="shared" si="32"/>
        <v>2</v>
      </c>
      <c r="J166" s="30">
        <f t="shared" si="33"/>
        <v>1.9000000000000004</v>
      </c>
    </row>
    <row r="167" spans="2:10" x14ac:dyDescent="0.3">
      <c r="B167" s="7" t="s">
        <v>71</v>
      </c>
      <c r="C167" s="1">
        <v>43506</v>
      </c>
      <c r="D167" s="15" t="s">
        <v>25</v>
      </c>
      <c r="E167">
        <f>J152</f>
        <v>5.6</v>
      </c>
      <c r="F167" s="29">
        <v>79</v>
      </c>
      <c r="G167" s="29">
        <v>72</v>
      </c>
      <c r="H167" s="29">
        <f t="shared" si="31"/>
        <v>73</v>
      </c>
      <c r="I167" s="29">
        <f t="shared" si="32"/>
        <v>-1</v>
      </c>
      <c r="J167" s="30">
        <f t="shared" si="33"/>
        <v>5.6</v>
      </c>
    </row>
    <row r="168" spans="2:10" x14ac:dyDescent="0.3">
      <c r="B168" s="28" t="s">
        <v>71</v>
      </c>
      <c r="C168" s="1">
        <v>43506</v>
      </c>
      <c r="D168" s="15" t="s">
        <v>25</v>
      </c>
      <c r="E168">
        <f>J153</f>
        <v>11.299999999999999</v>
      </c>
      <c r="F168" s="29">
        <v>91</v>
      </c>
      <c r="G168" s="29">
        <v>72</v>
      </c>
      <c r="H168" s="29">
        <f t="shared" si="31"/>
        <v>80</v>
      </c>
      <c r="I168" s="29">
        <f t="shared" si="32"/>
        <v>-8</v>
      </c>
      <c r="J168" s="30">
        <f t="shared" si="33"/>
        <v>11.399999999999999</v>
      </c>
    </row>
    <row r="169" spans="2:10" x14ac:dyDescent="0.3">
      <c r="B169" s="28" t="s">
        <v>12</v>
      </c>
      <c r="C169" s="1">
        <v>43506</v>
      </c>
      <c r="D169" s="15" t="s">
        <v>25</v>
      </c>
      <c r="E169">
        <f>J139</f>
        <v>12.299999999999999</v>
      </c>
      <c r="F169" s="29">
        <v>84</v>
      </c>
      <c r="G169" s="29">
        <v>72</v>
      </c>
      <c r="H169" s="29">
        <f t="shared" si="31"/>
        <v>72</v>
      </c>
      <c r="I169" s="29">
        <f t="shared" si="32"/>
        <v>0</v>
      </c>
      <c r="J169" s="30">
        <f t="shared" si="33"/>
        <v>12.299999999999999</v>
      </c>
    </row>
    <row r="170" spans="2:10" x14ac:dyDescent="0.3">
      <c r="B170" s="28" t="s">
        <v>52</v>
      </c>
      <c r="C170" s="1">
        <v>43506</v>
      </c>
      <c r="D170" s="15" t="s">
        <v>25</v>
      </c>
      <c r="E170">
        <f>J50</f>
        <v>10.5</v>
      </c>
      <c r="F170" s="29">
        <v>94</v>
      </c>
      <c r="G170" s="29">
        <v>72</v>
      </c>
      <c r="H170" s="29">
        <f t="shared" si="31"/>
        <v>83</v>
      </c>
      <c r="I170" s="29">
        <f t="shared" si="32"/>
        <v>-11</v>
      </c>
      <c r="J170" s="30">
        <f t="shared" si="33"/>
        <v>10.6</v>
      </c>
    </row>
    <row r="171" spans="2:10" x14ac:dyDescent="0.3">
      <c r="B171" s="37" t="s">
        <v>14</v>
      </c>
      <c r="C171" s="42">
        <v>43513</v>
      </c>
      <c r="D171" s="38" t="s">
        <v>54</v>
      </c>
      <c r="E171" s="38">
        <f>J160</f>
        <v>5.0999999999999996</v>
      </c>
      <c r="F171" s="38">
        <v>78</v>
      </c>
      <c r="G171" s="38">
        <v>72</v>
      </c>
      <c r="H171" s="38">
        <f t="shared" si="31"/>
        <v>73</v>
      </c>
      <c r="I171" s="38">
        <f t="shared" si="32"/>
        <v>-1</v>
      </c>
      <c r="J171" s="39">
        <f t="shared" si="33"/>
        <v>5.0999999999999996</v>
      </c>
    </row>
    <row r="172" spans="2:10" x14ac:dyDescent="0.3">
      <c r="B172" s="7" t="s">
        <v>15</v>
      </c>
      <c r="C172" s="8">
        <v>43513</v>
      </c>
      <c r="D172" s="9" t="s">
        <v>54</v>
      </c>
      <c r="E172" s="9">
        <f>J161</f>
        <v>1.399999999999999</v>
      </c>
      <c r="F172" s="29">
        <v>78</v>
      </c>
      <c r="G172" s="9">
        <v>72</v>
      </c>
      <c r="H172" s="9">
        <f t="shared" si="31"/>
        <v>77</v>
      </c>
      <c r="I172" s="9">
        <f t="shared" si="32"/>
        <v>-5</v>
      </c>
      <c r="J172" s="40">
        <f t="shared" si="33"/>
        <v>1.4999999999999991</v>
      </c>
    </row>
    <row r="173" spans="2:10" x14ac:dyDescent="0.3">
      <c r="B173" s="28" t="s">
        <v>36</v>
      </c>
      <c r="C173" s="8">
        <v>43513</v>
      </c>
      <c r="D173" s="9" t="s">
        <v>54</v>
      </c>
      <c r="E173" s="9">
        <f>J162</f>
        <v>0.29999999999999982</v>
      </c>
      <c r="F173" s="29">
        <v>74</v>
      </c>
      <c r="G173" s="9">
        <v>72</v>
      </c>
      <c r="H173" s="9">
        <f t="shared" si="31"/>
        <v>74</v>
      </c>
      <c r="I173" s="9">
        <f t="shared" si="32"/>
        <v>-2</v>
      </c>
      <c r="J173" s="40">
        <f t="shared" si="33"/>
        <v>0.29999999999999982</v>
      </c>
    </row>
    <row r="174" spans="2:10" x14ac:dyDescent="0.3">
      <c r="B174" s="28" t="s">
        <v>37</v>
      </c>
      <c r="C174" s="8">
        <v>43513</v>
      </c>
      <c r="D174" s="9" t="s">
        <v>54</v>
      </c>
      <c r="E174" s="29">
        <f>J163</f>
        <v>5.400000000000003</v>
      </c>
      <c r="F174" s="29">
        <v>79</v>
      </c>
      <c r="G174" s="9">
        <v>72</v>
      </c>
      <c r="H174" s="9">
        <f t="shared" si="31"/>
        <v>74</v>
      </c>
      <c r="I174" s="9">
        <f t="shared" si="32"/>
        <v>-2</v>
      </c>
      <c r="J174" s="40">
        <f t="shared" si="33"/>
        <v>5.400000000000003</v>
      </c>
    </row>
    <row r="175" spans="2:10" x14ac:dyDescent="0.3">
      <c r="B175" s="28" t="s">
        <v>41</v>
      </c>
      <c r="C175" s="8">
        <v>43513</v>
      </c>
      <c r="D175" s="9" t="s">
        <v>54</v>
      </c>
      <c r="E175" s="29">
        <f>J140</f>
        <v>7.3</v>
      </c>
      <c r="F175" s="29">
        <v>80</v>
      </c>
      <c r="G175" s="9">
        <v>72</v>
      </c>
      <c r="H175" s="9">
        <f t="shared" si="31"/>
        <v>73</v>
      </c>
      <c r="I175" s="9">
        <f t="shared" si="32"/>
        <v>-1</v>
      </c>
      <c r="J175" s="40">
        <f t="shared" si="33"/>
        <v>7.3</v>
      </c>
    </row>
    <row r="176" spans="2:10" x14ac:dyDescent="0.3">
      <c r="B176" s="28" t="s">
        <v>43</v>
      </c>
      <c r="C176" s="8">
        <v>43513</v>
      </c>
      <c r="D176" s="9" t="s">
        <v>54</v>
      </c>
      <c r="E176" s="29">
        <f>J155</f>
        <v>20.400000000000002</v>
      </c>
      <c r="F176" s="29">
        <v>90</v>
      </c>
      <c r="G176" s="9">
        <v>72</v>
      </c>
      <c r="H176" s="9">
        <f t="shared" si="31"/>
        <v>70</v>
      </c>
      <c r="I176" s="9">
        <f t="shared" si="32"/>
        <v>2</v>
      </c>
      <c r="J176" s="40">
        <f t="shared" si="33"/>
        <v>19.8</v>
      </c>
    </row>
    <row r="177" spans="2:10" x14ac:dyDescent="0.3">
      <c r="B177" s="28" t="s">
        <v>44</v>
      </c>
      <c r="C177" s="8">
        <v>43513</v>
      </c>
      <c r="D177" s="9" t="s">
        <v>54</v>
      </c>
      <c r="E177" s="29">
        <f>J157</f>
        <v>19.7</v>
      </c>
      <c r="F177" s="29">
        <v>122</v>
      </c>
      <c r="G177" s="9">
        <v>72</v>
      </c>
      <c r="H177" s="9">
        <f t="shared" si="31"/>
        <v>102</v>
      </c>
      <c r="I177" s="9">
        <f t="shared" si="32"/>
        <v>-30</v>
      </c>
      <c r="J177" s="40">
        <f t="shared" si="33"/>
        <v>19.8</v>
      </c>
    </row>
    <row r="178" spans="2:10" x14ac:dyDescent="0.3">
      <c r="B178" s="7" t="s">
        <v>70</v>
      </c>
      <c r="C178" s="8">
        <v>43513</v>
      </c>
      <c r="D178" s="9" t="s">
        <v>54</v>
      </c>
      <c r="E178" s="29">
        <f>J154</f>
        <v>20.200000000000003</v>
      </c>
      <c r="F178" s="29">
        <v>98</v>
      </c>
      <c r="G178" s="9">
        <v>72</v>
      </c>
      <c r="H178" s="9">
        <f t="shared" si="31"/>
        <v>78</v>
      </c>
      <c r="I178" s="9">
        <f t="shared" si="32"/>
        <v>-6</v>
      </c>
      <c r="J178" s="40">
        <f t="shared" si="33"/>
        <v>20.300000000000004</v>
      </c>
    </row>
    <row r="179" spans="2:10" x14ac:dyDescent="0.3">
      <c r="B179" s="37" t="s">
        <v>14</v>
      </c>
      <c r="C179" s="42">
        <v>43520</v>
      </c>
      <c r="D179" s="18" t="s">
        <v>32</v>
      </c>
      <c r="E179" s="38">
        <f>J171</f>
        <v>5.0999999999999996</v>
      </c>
      <c r="F179" s="18">
        <v>82</v>
      </c>
      <c r="G179" s="38">
        <v>72</v>
      </c>
      <c r="H179" s="38">
        <f t="shared" si="31"/>
        <v>77</v>
      </c>
      <c r="I179" s="38">
        <f t="shared" si="32"/>
        <v>-5</v>
      </c>
      <c r="J179" s="39">
        <f t="shared" si="33"/>
        <v>5.1999999999999993</v>
      </c>
    </row>
    <row r="180" spans="2:10" x14ac:dyDescent="0.3">
      <c r="B180" s="7" t="s">
        <v>15</v>
      </c>
      <c r="C180" s="8">
        <v>43520</v>
      </c>
      <c r="D180" s="29" t="s">
        <v>32</v>
      </c>
      <c r="E180" s="9">
        <f>J172</f>
        <v>1.4999999999999991</v>
      </c>
      <c r="F180" s="29">
        <v>79</v>
      </c>
      <c r="G180" s="9">
        <v>72</v>
      </c>
      <c r="H180" s="9">
        <f t="shared" si="31"/>
        <v>77</v>
      </c>
      <c r="I180" s="9">
        <f t="shared" si="32"/>
        <v>-5</v>
      </c>
      <c r="J180" s="40">
        <f t="shared" si="33"/>
        <v>1.5999999999999992</v>
      </c>
    </row>
    <row r="181" spans="2:10" x14ac:dyDescent="0.3">
      <c r="B181" s="28" t="s">
        <v>36</v>
      </c>
      <c r="C181" s="8">
        <v>43520</v>
      </c>
      <c r="D181" s="29" t="s">
        <v>32</v>
      </c>
      <c r="E181" s="9">
        <f>J173</f>
        <v>0.29999999999999982</v>
      </c>
      <c r="F181" s="29">
        <v>73</v>
      </c>
      <c r="G181" s="9">
        <v>72</v>
      </c>
      <c r="H181" s="9">
        <f t="shared" si="31"/>
        <v>73</v>
      </c>
      <c r="I181" s="9">
        <f t="shared" si="32"/>
        <v>-1</v>
      </c>
      <c r="J181" s="40">
        <f t="shared" si="33"/>
        <v>0.29999999999999982</v>
      </c>
    </row>
    <row r="182" spans="2:10" x14ac:dyDescent="0.3">
      <c r="B182" s="28" t="s">
        <v>37</v>
      </c>
      <c r="C182" s="8">
        <v>43520</v>
      </c>
      <c r="D182" s="29" t="s">
        <v>32</v>
      </c>
      <c r="E182" s="9">
        <f>J174</f>
        <v>5.400000000000003</v>
      </c>
      <c r="F182" s="29">
        <v>85</v>
      </c>
      <c r="G182" s="9">
        <v>72</v>
      </c>
      <c r="H182" s="9">
        <f t="shared" si="31"/>
        <v>80</v>
      </c>
      <c r="I182" s="9">
        <f t="shared" si="32"/>
        <v>-8</v>
      </c>
      <c r="J182" s="40">
        <f t="shared" si="33"/>
        <v>5.5000000000000027</v>
      </c>
    </row>
    <row r="183" spans="2:10" x14ac:dyDescent="0.3">
      <c r="B183" s="28" t="s">
        <v>8</v>
      </c>
      <c r="C183" s="8">
        <v>43520</v>
      </c>
      <c r="D183" s="29" t="s">
        <v>32</v>
      </c>
      <c r="E183" s="29">
        <f>J164</f>
        <v>3.9999999999999996</v>
      </c>
      <c r="F183" s="29">
        <v>78</v>
      </c>
      <c r="G183" s="9">
        <v>72</v>
      </c>
      <c r="H183" s="9">
        <f t="shared" si="31"/>
        <v>74</v>
      </c>
      <c r="I183" s="9">
        <f t="shared" si="32"/>
        <v>-2</v>
      </c>
      <c r="J183" s="40">
        <f t="shared" si="33"/>
        <v>3.9999999999999996</v>
      </c>
    </row>
    <row r="184" spans="2:10" x14ac:dyDescent="0.3">
      <c r="B184" s="28" t="s">
        <v>40</v>
      </c>
      <c r="C184" s="8">
        <v>43520</v>
      </c>
      <c r="D184" s="29" t="s">
        <v>32</v>
      </c>
      <c r="E184" s="29">
        <f>J151</f>
        <v>13.799999999999999</v>
      </c>
      <c r="F184" s="29">
        <v>93</v>
      </c>
      <c r="G184" s="9">
        <v>72</v>
      </c>
      <c r="H184" s="9">
        <f t="shared" si="31"/>
        <v>79</v>
      </c>
      <c r="I184" s="9">
        <f t="shared" si="32"/>
        <v>-7</v>
      </c>
      <c r="J184" s="40">
        <f t="shared" si="33"/>
        <v>13.899999999999999</v>
      </c>
    </row>
    <row r="185" spans="2:10" x14ac:dyDescent="0.3">
      <c r="B185" s="37" t="s">
        <v>14</v>
      </c>
      <c r="C185" s="42">
        <v>43527</v>
      </c>
      <c r="D185" s="18" t="s">
        <v>28</v>
      </c>
      <c r="E185" s="38">
        <f t="shared" ref="E185:E190" si="42">J179</f>
        <v>5.1999999999999993</v>
      </c>
      <c r="F185" s="18">
        <v>74</v>
      </c>
      <c r="G185" s="38">
        <v>71</v>
      </c>
      <c r="H185" s="38">
        <f t="shared" si="31"/>
        <v>69</v>
      </c>
      <c r="I185" s="38">
        <f t="shared" si="32"/>
        <v>2</v>
      </c>
      <c r="J185" s="39">
        <f t="shared" si="33"/>
        <v>4.5999999999999996</v>
      </c>
    </row>
    <row r="186" spans="2:10" x14ac:dyDescent="0.3">
      <c r="B186" s="7" t="s">
        <v>15</v>
      </c>
      <c r="C186" s="8">
        <v>43527</v>
      </c>
      <c r="D186" s="29" t="s">
        <v>28</v>
      </c>
      <c r="E186" s="9">
        <f t="shared" si="42"/>
        <v>1.5999999999999992</v>
      </c>
      <c r="F186" s="29">
        <v>68</v>
      </c>
      <c r="G186" s="9">
        <v>71</v>
      </c>
      <c r="H186" s="9">
        <f t="shared" si="31"/>
        <v>66</v>
      </c>
      <c r="I186" s="9">
        <f t="shared" si="32"/>
        <v>5</v>
      </c>
      <c r="J186" s="40">
        <f t="shared" si="33"/>
        <v>9.9999999999999201E-2</v>
      </c>
    </row>
    <row r="187" spans="2:10" x14ac:dyDescent="0.3">
      <c r="B187" s="28" t="s">
        <v>36</v>
      </c>
      <c r="C187" s="8">
        <v>43527</v>
      </c>
      <c r="D187" s="29" t="s">
        <v>28</v>
      </c>
      <c r="E187" s="9">
        <f t="shared" si="42"/>
        <v>0.29999999999999982</v>
      </c>
      <c r="F187" s="29">
        <v>75</v>
      </c>
      <c r="G187" s="9">
        <v>71</v>
      </c>
      <c r="H187" s="9">
        <f t="shared" si="31"/>
        <v>75</v>
      </c>
      <c r="I187" s="9">
        <f t="shared" si="32"/>
        <v>-4</v>
      </c>
      <c r="J187" s="40">
        <f t="shared" si="33"/>
        <v>0.3999999999999998</v>
      </c>
    </row>
    <row r="188" spans="2:10" x14ac:dyDescent="0.3">
      <c r="B188" s="28" t="s">
        <v>37</v>
      </c>
      <c r="C188" s="8">
        <v>43527</v>
      </c>
      <c r="D188" s="29" t="s">
        <v>28</v>
      </c>
      <c r="E188" s="9">
        <f t="shared" si="42"/>
        <v>5.5000000000000027</v>
      </c>
      <c r="F188" s="29">
        <v>81</v>
      </c>
      <c r="G188" s="9">
        <v>71</v>
      </c>
      <c r="H188" s="9">
        <f t="shared" si="31"/>
        <v>75</v>
      </c>
      <c r="I188" s="9">
        <f t="shared" si="32"/>
        <v>-4</v>
      </c>
      <c r="J188" s="40">
        <f t="shared" si="33"/>
        <v>5.6000000000000023</v>
      </c>
    </row>
    <row r="189" spans="2:10" x14ac:dyDescent="0.3">
      <c r="B189" s="28" t="s">
        <v>8</v>
      </c>
      <c r="C189" s="8">
        <v>43527</v>
      </c>
      <c r="D189" s="29" t="s">
        <v>28</v>
      </c>
      <c r="E189" s="29">
        <f t="shared" si="42"/>
        <v>3.9999999999999996</v>
      </c>
      <c r="F189" s="29">
        <v>71</v>
      </c>
      <c r="G189" s="9">
        <v>71</v>
      </c>
      <c r="H189" s="9">
        <f t="shared" si="31"/>
        <v>67</v>
      </c>
      <c r="I189" s="9">
        <f t="shared" si="32"/>
        <v>4</v>
      </c>
      <c r="J189" s="40">
        <f t="shared" si="33"/>
        <v>2.8</v>
      </c>
    </row>
    <row r="190" spans="2:10" x14ac:dyDescent="0.3">
      <c r="B190" s="28" t="s">
        <v>40</v>
      </c>
      <c r="C190" s="8">
        <v>43527</v>
      </c>
      <c r="D190" s="29" t="s">
        <v>28</v>
      </c>
      <c r="E190" s="29">
        <f t="shared" si="42"/>
        <v>13.899999999999999</v>
      </c>
      <c r="F190" s="29">
        <v>91</v>
      </c>
      <c r="G190" s="9">
        <v>71</v>
      </c>
      <c r="H190" s="9">
        <f t="shared" si="31"/>
        <v>77</v>
      </c>
      <c r="I190" s="9">
        <f t="shared" si="32"/>
        <v>-6</v>
      </c>
      <c r="J190" s="40">
        <f t="shared" si="33"/>
        <v>13.999999999999998</v>
      </c>
    </row>
    <row r="191" spans="2:10" x14ac:dyDescent="0.3">
      <c r="B191" s="28" t="s">
        <v>41</v>
      </c>
      <c r="C191" s="8">
        <v>43527</v>
      </c>
      <c r="D191" s="29" t="s">
        <v>28</v>
      </c>
      <c r="E191" s="29">
        <f>J175</f>
        <v>7.3</v>
      </c>
      <c r="F191" s="29">
        <v>79</v>
      </c>
      <c r="G191" s="9">
        <v>71</v>
      </c>
      <c r="H191" s="9">
        <f t="shared" si="31"/>
        <v>72</v>
      </c>
      <c r="I191" s="9">
        <f t="shared" si="32"/>
        <v>-1</v>
      </c>
      <c r="J191" s="40">
        <f t="shared" si="33"/>
        <v>7.3</v>
      </c>
    </row>
    <row r="192" spans="2:10" x14ac:dyDescent="0.3">
      <c r="B192" s="28" t="s">
        <v>44</v>
      </c>
      <c r="C192" s="8">
        <v>43527</v>
      </c>
      <c r="D192" s="29" t="s">
        <v>28</v>
      </c>
      <c r="E192" s="29">
        <f>J177</f>
        <v>19.8</v>
      </c>
      <c r="F192" s="29">
        <v>114</v>
      </c>
      <c r="G192" s="9">
        <v>71</v>
      </c>
      <c r="H192" s="9">
        <f t="shared" si="31"/>
        <v>94</v>
      </c>
      <c r="I192" s="9">
        <f t="shared" si="32"/>
        <v>-23</v>
      </c>
      <c r="J192" s="40">
        <f t="shared" si="33"/>
        <v>19.900000000000002</v>
      </c>
    </row>
    <row r="193" spans="2:10" x14ac:dyDescent="0.3">
      <c r="B193" s="28" t="s">
        <v>43</v>
      </c>
      <c r="C193" s="8">
        <v>43527</v>
      </c>
      <c r="D193" s="29" t="s">
        <v>28</v>
      </c>
      <c r="E193" s="29">
        <f>J176</f>
        <v>19.8</v>
      </c>
      <c r="F193" s="29">
        <v>92</v>
      </c>
      <c r="G193" s="9">
        <v>71</v>
      </c>
      <c r="H193" s="9">
        <f t="shared" si="31"/>
        <v>72</v>
      </c>
      <c r="I193" s="9">
        <f t="shared" si="32"/>
        <v>-1</v>
      </c>
      <c r="J193" s="40">
        <f t="shared" si="33"/>
        <v>19.8</v>
      </c>
    </row>
    <row r="194" spans="2:10" x14ac:dyDescent="0.3">
      <c r="B194" s="28" t="s">
        <v>70</v>
      </c>
      <c r="C194" s="8">
        <v>43527</v>
      </c>
      <c r="D194" s="29" t="s">
        <v>28</v>
      </c>
      <c r="E194" s="29">
        <f>J178</f>
        <v>20.300000000000004</v>
      </c>
      <c r="F194" s="29">
        <v>96</v>
      </c>
      <c r="G194" s="9">
        <v>71</v>
      </c>
      <c r="H194" s="9">
        <f t="shared" si="31"/>
        <v>76</v>
      </c>
      <c r="I194" s="9">
        <f t="shared" si="32"/>
        <v>-5</v>
      </c>
      <c r="J194" s="40">
        <f t="shared" si="33"/>
        <v>20.400000000000006</v>
      </c>
    </row>
    <row r="195" spans="2:10" x14ac:dyDescent="0.3">
      <c r="B195" s="37" t="s">
        <v>14</v>
      </c>
      <c r="C195" s="42">
        <v>43534</v>
      </c>
      <c r="D195" s="18" t="s">
        <v>18</v>
      </c>
      <c r="E195" s="38">
        <f t="shared" ref="E195:E200" si="43">J185</f>
        <v>4.5999999999999996</v>
      </c>
      <c r="F195" s="38">
        <v>76</v>
      </c>
      <c r="G195" s="18">
        <v>72</v>
      </c>
      <c r="H195" s="38">
        <f t="shared" ref="H195:H204" si="44">F195-ROUND(E195,0)</f>
        <v>71</v>
      </c>
      <c r="I195" s="38">
        <f t="shared" ref="I195:I204" si="45">G195-H195</f>
        <v>1</v>
      </c>
      <c r="J195" s="39">
        <f t="shared" ref="J195:J204" si="46">IF(I195&gt;0, E195-I195*0.3, IF(I195&lt;-3, E195+0.1, E195))</f>
        <v>4.3</v>
      </c>
    </row>
    <row r="196" spans="2:10" x14ac:dyDescent="0.3">
      <c r="B196" s="7" t="s">
        <v>15</v>
      </c>
      <c r="C196" s="8">
        <v>43534</v>
      </c>
      <c r="D196" s="29" t="s">
        <v>18</v>
      </c>
      <c r="E196" s="9">
        <f t="shared" si="43"/>
        <v>9.9999999999999201E-2</v>
      </c>
      <c r="F196" s="29">
        <v>76</v>
      </c>
      <c r="G196" s="29">
        <v>72</v>
      </c>
      <c r="H196" s="9">
        <f t="shared" si="44"/>
        <v>76</v>
      </c>
      <c r="I196" s="9">
        <f t="shared" si="45"/>
        <v>-4</v>
      </c>
      <c r="J196" s="40">
        <f t="shared" si="46"/>
        <v>0.19999999999999921</v>
      </c>
    </row>
    <row r="197" spans="2:10" x14ac:dyDescent="0.3">
      <c r="B197" s="28" t="s">
        <v>36</v>
      </c>
      <c r="C197" s="8">
        <v>43534</v>
      </c>
      <c r="D197" s="29" t="s">
        <v>18</v>
      </c>
      <c r="E197" s="9">
        <f t="shared" si="43"/>
        <v>0.3999999999999998</v>
      </c>
      <c r="F197" s="29">
        <v>76</v>
      </c>
      <c r="G197" s="29">
        <v>72</v>
      </c>
      <c r="H197" s="9">
        <f t="shared" si="44"/>
        <v>76</v>
      </c>
      <c r="I197" s="9">
        <f t="shared" si="45"/>
        <v>-4</v>
      </c>
      <c r="J197" s="40">
        <f t="shared" si="46"/>
        <v>0.49999999999999978</v>
      </c>
    </row>
    <row r="198" spans="2:10" x14ac:dyDescent="0.3">
      <c r="B198" s="28" t="s">
        <v>37</v>
      </c>
      <c r="C198" s="8">
        <v>43534</v>
      </c>
      <c r="D198" s="29" t="s">
        <v>18</v>
      </c>
      <c r="E198" s="9">
        <f t="shared" si="43"/>
        <v>5.6000000000000023</v>
      </c>
      <c r="F198" s="29">
        <v>82</v>
      </c>
      <c r="G198" s="29">
        <v>72</v>
      </c>
      <c r="H198" s="9">
        <f t="shared" si="44"/>
        <v>76</v>
      </c>
      <c r="I198" s="9">
        <f t="shared" si="45"/>
        <v>-4</v>
      </c>
      <c r="J198" s="40">
        <f t="shared" si="46"/>
        <v>5.700000000000002</v>
      </c>
    </row>
    <row r="199" spans="2:10" x14ac:dyDescent="0.3">
      <c r="B199" s="28" t="s">
        <v>8</v>
      </c>
      <c r="C199" s="8">
        <v>43534</v>
      </c>
      <c r="D199" s="29" t="s">
        <v>18</v>
      </c>
      <c r="E199" s="29">
        <f t="shared" si="43"/>
        <v>2.8</v>
      </c>
      <c r="F199" s="29">
        <v>76</v>
      </c>
      <c r="G199" s="29">
        <v>72</v>
      </c>
      <c r="H199" s="9">
        <f t="shared" ref="H199" si="47">F199-ROUND(E199,0)</f>
        <v>73</v>
      </c>
      <c r="I199" s="9">
        <f t="shared" ref="I199" si="48">G199-H199</f>
        <v>-1</v>
      </c>
      <c r="J199" s="40">
        <f t="shared" ref="J199" si="49">IF(I199&gt;0, E199-I199*0.3, IF(I199&lt;-3, E199+0.1, E199))</f>
        <v>2.8</v>
      </c>
    </row>
    <row r="200" spans="2:10" x14ac:dyDescent="0.3">
      <c r="B200" s="28" t="s">
        <v>40</v>
      </c>
      <c r="C200" s="8">
        <v>43534</v>
      </c>
      <c r="D200" s="29" t="s">
        <v>18</v>
      </c>
      <c r="E200" s="29">
        <f t="shared" si="43"/>
        <v>13.999999999999998</v>
      </c>
      <c r="F200" s="29">
        <v>86</v>
      </c>
      <c r="G200" s="29">
        <v>72</v>
      </c>
      <c r="H200" s="9">
        <f t="shared" si="44"/>
        <v>72</v>
      </c>
      <c r="I200" s="9">
        <f t="shared" si="45"/>
        <v>0</v>
      </c>
      <c r="J200" s="40">
        <f t="shared" si="46"/>
        <v>13.999999999999998</v>
      </c>
    </row>
    <row r="201" spans="2:10" x14ac:dyDescent="0.3">
      <c r="B201" s="28" t="s">
        <v>43</v>
      </c>
      <c r="C201" s="8">
        <v>43534</v>
      </c>
      <c r="D201" s="29" t="s">
        <v>18</v>
      </c>
      <c r="E201" s="29">
        <f>J193</f>
        <v>19.8</v>
      </c>
      <c r="F201" s="29">
        <v>100</v>
      </c>
      <c r="G201" s="29">
        <v>72</v>
      </c>
      <c r="H201" s="9">
        <f t="shared" si="44"/>
        <v>80</v>
      </c>
      <c r="I201" s="9">
        <f t="shared" si="45"/>
        <v>-8</v>
      </c>
      <c r="J201" s="40">
        <f t="shared" si="46"/>
        <v>19.900000000000002</v>
      </c>
    </row>
    <row r="202" spans="2:10" x14ac:dyDescent="0.3">
      <c r="B202" s="28" t="s">
        <v>35</v>
      </c>
      <c r="C202" s="8">
        <v>43534</v>
      </c>
      <c r="D202" s="29" t="s">
        <v>18</v>
      </c>
      <c r="E202" s="29">
        <f>J166</f>
        <v>1.9000000000000004</v>
      </c>
      <c r="F202" s="29">
        <v>78</v>
      </c>
      <c r="G202" s="29">
        <v>72</v>
      </c>
      <c r="H202" s="9">
        <f t="shared" si="44"/>
        <v>76</v>
      </c>
      <c r="I202" s="9">
        <f t="shared" si="45"/>
        <v>-4</v>
      </c>
      <c r="J202" s="40">
        <f t="shared" si="46"/>
        <v>2.0000000000000004</v>
      </c>
    </row>
    <row r="203" spans="2:10" x14ac:dyDescent="0.3">
      <c r="B203" s="28" t="s">
        <v>79</v>
      </c>
      <c r="C203" s="8">
        <v>43534</v>
      </c>
      <c r="D203" s="29" t="s">
        <v>18</v>
      </c>
      <c r="E203" s="9">
        <v>11.9</v>
      </c>
      <c r="F203" s="29">
        <v>93</v>
      </c>
      <c r="G203" s="29">
        <v>72</v>
      </c>
      <c r="H203" s="9">
        <f t="shared" si="44"/>
        <v>81</v>
      </c>
      <c r="I203" s="9">
        <f t="shared" si="45"/>
        <v>-9</v>
      </c>
      <c r="J203" s="40">
        <f t="shared" si="46"/>
        <v>12</v>
      </c>
    </row>
    <row r="204" spans="2:10" x14ac:dyDescent="0.3">
      <c r="B204" s="31" t="s">
        <v>41</v>
      </c>
      <c r="C204" s="32">
        <v>43534</v>
      </c>
      <c r="D204" s="35" t="s">
        <v>18</v>
      </c>
      <c r="E204" s="35">
        <f>J191</f>
        <v>7.3</v>
      </c>
      <c r="F204" s="35">
        <v>71</v>
      </c>
      <c r="G204" s="35">
        <v>72</v>
      </c>
      <c r="H204" s="34">
        <f t="shared" si="44"/>
        <v>64</v>
      </c>
      <c r="I204" s="34">
        <f t="shared" si="45"/>
        <v>8</v>
      </c>
      <c r="J204" s="41">
        <f t="shared" si="46"/>
        <v>4.9000000000000004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173"/>
  <sheetViews>
    <sheetView workbookViewId="0"/>
  </sheetViews>
  <sheetFormatPr defaultRowHeight="14.4" x14ac:dyDescent="0.3"/>
  <cols>
    <col min="2" max="2" width="19.6640625" customWidth="1"/>
    <col min="3" max="3" width="12.88671875" customWidth="1"/>
    <col min="4" max="4" width="18.33203125" customWidth="1"/>
    <col min="5" max="5" width="10.109375" bestFit="1" customWidth="1"/>
    <col min="7" max="9" width="9.109375" bestFit="1" customWidth="1"/>
    <col min="11" max="13" width="9.109375" bestFit="1" customWidth="1"/>
    <col min="15" max="15" width="9.109375" bestFit="1" customWidth="1"/>
    <col min="16" max="16" width="14.33203125" customWidth="1"/>
  </cols>
  <sheetData>
    <row r="1" spans="1:18" x14ac:dyDescent="0.3">
      <c r="A1" s="43" t="s">
        <v>10</v>
      </c>
      <c r="B1" s="43"/>
      <c r="C1" s="43" t="s">
        <v>34</v>
      </c>
      <c r="F1" t="s">
        <v>50</v>
      </c>
    </row>
    <row r="3" spans="1:18" x14ac:dyDescent="0.3">
      <c r="B3" s="24" t="s">
        <v>23</v>
      </c>
      <c r="C3" s="21">
        <v>43072</v>
      </c>
      <c r="D3" s="21">
        <v>43079</v>
      </c>
      <c r="E3" s="21">
        <v>43086</v>
      </c>
      <c r="F3" s="21">
        <v>43107</v>
      </c>
      <c r="G3" s="21">
        <v>43114</v>
      </c>
      <c r="H3" s="21">
        <v>43121</v>
      </c>
      <c r="I3" s="21">
        <v>43128</v>
      </c>
      <c r="J3" s="21">
        <v>43135</v>
      </c>
      <c r="K3" s="21">
        <v>43142</v>
      </c>
      <c r="L3" s="21">
        <v>43149</v>
      </c>
      <c r="M3" s="21">
        <v>43156</v>
      </c>
      <c r="N3" s="21">
        <v>43163</v>
      </c>
      <c r="O3" s="21">
        <v>43171</v>
      </c>
      <c r="P3" s="24"/>
    </row>
    <row r="4" spans="1:18" ht="43.2" x14ac:dyDescent="0.3">
      <c r="B4" s="25" t="s">
        <v>24</v>
      </c>
      <c r="C4" s="22" t="s">
        <v>22</v>
      </c>
      <c r="D4" s="22" t="s">
        <v>16</v>
      </c>
      <c r="E4" s="22" t="s">
        <v>17</v>
      </c>
      <c r="F4" s="22" t="s">
        <v>33</v>
      </c>
      <c r="G4" s="22" t="s">
        <v>19</v>
      </c>
      <c r="H4" s="22" t="s">
        <v>20</v>
      </c>
      <c r="I4" s="22" t="s">
        <v>13</v>
      </c>
      <c r="J4" s="26" t="s">
        <v>21</v>
      </c>
      <c r="K4" s="26" t="s">
        <v>25</v>
      </c>
      <c r="L4" s="26" t="s">
        <v>26</v>
      </c>
      <c r="M4" s="26" t="s">
        <v>27</v>
      </c>
      <c r="N4" s="26" t="s">
        <v>28</v>
      </c>
      <c r="O4" s="26" t="s">
        <v>18</v>
      </c>
      <c r="P4" s="26" t="s">
        <v>29</v>
      </c>
    </row>
    <row r="5" spans="1:18" x14ac:dyDescent="0.3">
      <c r="B5" s="2" t="s">
        <v>14</v>
      </c>
      <c r="C5" s="2">
        <f t="shared" ref="C5:C12" si="0">I29</f>
        <v>87</v>
      </c>
      <c r="D5" s="2">
        <f t="shared" ref="D5:D14" si="1">I37</f>
        <v>73</v>
      </c>
      <c r="E5" s="2">
        <f>I47</f>
        <v>81</v>
      </c>
      <c r="F5" s="2">
        <f>I57</f>
        <v>81</v>
      </c>
      <c r="G5" s="2">
        <f>I72</f>
        <v>82</v>
      </c>
      <c r="H5" s="2">
        <f>I85</f>
        <v>80</v>
      </c>
      <c r="I5" s="2">
        <f>I99</f>
        <v>80</v>
      </c>
      <c r="J5" s="2">
        <f>I110</f>
        <v>76</v>
      </c>
      <c r="K5" s="2"/>
      <c r="L5" s="2">
        <f>I132</f>
        <v>74</v>
      </c>
      <c r="M5" s="2">
        <f>I144</f>
        <v>80</v>
      </c>
      <c r="N5" s="2">
        <f>I153</f>
        <v>83</v>
      </c>
      <c r="O5" s="2">
        <f>I165</f>
        <v>77</v>
      </c>
      <c r="P5" s="27">
        <f>SUM(SMALL(C5:O5,1))+SUM(SMALL(C5:O5,2))+SUM(SMALL(C5:O5,3))+SUM(SMALL(C5:O5,4))+SUM(SMALL(C5:O5,5))+SUM(SMALL(C5:O5,6))+SUM(SMALL(C5:O5,7))</f>
        <v>540</v>
      </c>
      <c r="Q5" s="9"/>
      <c r="R5" s="9"/>
    </row>
    <row r="6" spans="1:18" x14ac:dyDescent="0.3">
      <c r="B6" s="2" t="s">
        <v>15</v>
      </c>
      <c r="C6" s="2">
        <f t="shared" si="0"/>
        <v>78</v>
      </c>
      <c r="D6" s="2">
        <f t="shared" si="1"/>
        <v>73</v>
      </c>
      <c r="E6" s="2">
        <f>I48</f>
        <v>80</v>
      </c>
      <c r="F6" s="2">
        <f>I58</f>
        <v>77</v>
      </c>
      <c r="G6" s="2">
        <f>I73</f>
        <v>81</v>
      </c>
      <c r="H6" s="2">
        <f>I86</f>
        <v>77</v>
      </c>
      <c r="I6" s="2">
        <f>I100</f>
        <v>81</v>
      </c>
      <c r="J6" s="2">
        <f>I111</f>
        <v>72</v>
      </c>
      <c r="K6" s="2">
        <f>I121</f>
        <v>78</v>
      </c>
      <c r="L6" s="2">
        <f>I133</f>
        <v>73</v>
      </c>
      <c r="M6" s="2">
        <f>I145</f>
        <v>77</v>
      </c>
      <c r="N6" s="2">
        <f>I154</f>
        <v>79</v>
      </c>
      <c r="O6" s="2">
        <f>I166</f>
        <v>77</v>
      </c>
      <c r="P6" s="27">
        <f t="shared" ref="P6:P25" si="2">SUM(SMALL(C6:O6,1))+SUM(SMALL(C6:O6,2))+SUM(SMALL(C6:O6,3))+SUM(SMALL(C6:O6,4))+SUM(SMALL(C6:O6,5))+SUM(SMALL(C6:O6,6))+SUM(SMALL(C6:O6,7))</f>
        <v>526</v>
      </c>
      <c r="Q6" s="9"/>
      <c r="R6" s="9"/>
    </row>
    <row r="7" spans="1:18" x14ac:dyDescent="0.3">
      <c r="B7" s="2" t="s">
        <v>35</v>
      </c>
      <c r="C7" s="2">
        <f t="shared" si="0"/>
        <v>80</v>
      </c>
      <c r="D7" s="2">
        <f t="shared" si="1"/>
        <v>78</v>
      </c>
      <c r="E7" s="2"/>
      <c r="F7" s="2">
        <f>I67</f>
        <v>77</v>
      </c>
      <c r="G7" s="2">
        <f>I82</f>
        <v>82</v>
      </c>
      <c r="H7" s="2">
        <f>I95</f>
        <v>81</v>
      </c>
      <c r="I7" s="2"/>
      <c r="J7" s="2">
        <f>I118</f>
        <v>82</v>
      </c>
      <c r="K7" s="2"/>
      <c r="L7" s="2"/>
      <c r="M7" s="2"/>
      <c r="N7" s="23"/>
      <c r="O7" s="2"/>
      <c r="P7" s="27" t="e">
        <f t="shared" si="2"/>
        <v>#NUM!</v>
      </c>
      <c r="Q7" s="9"/>
      <c r="R7" s="9"/>
    </row>
    <row r="8" spans="1:18" x14ac:dyDescent="0.3">
      <c r="B8" s="2" t="s">
        <v>12</v>
      </c>
      <c r="C8" s="2">
        <f t="shared" si="0"/>
        <v>86</v>
      </c>
      <c r="D8" s="2">
        <f t="shared" si="1"/>
        <v>91</v>
      </c>
      <c r="E8" s="2"/>
      <c r="F8" s="2">
        <f>I71</f>
        <v>95</v>
      </c>
      <c r="G8" s="2">
        <f>I84</f>
        <v>94</v>
      </c>
      <c r="H8" s="2">
        <f>I97</f>
        <v>86</v>
      </c>
      <c r="I8" s="2">
        <f>I109</f>
        <v>82</v>
      </c>
      <c r="J8" s="2">
        <f>I117</f>
        <v>87</v>
      </c>
      <c r="K8" s="2">
        <f>I127</f>
        <v>81</v>
      </c>
      <c r="L8" s="2">
        <f>I139</f>
        <v>75</v>
      </c>
      <c r="M8" s="2">
        <f>I149</f>
        <v>88</v>
      </c>
      <c r="N8" s="23"/>
      <c r="O8" s="2"/>
      <c r="P8" s="27">
        <f t="shared" si="2"/>
        <v>585</v>
      </c>
      <c r="Q8" s="9"/>
      <c r="R8" s="9"/>
    </row>
    <row r="9" spans="1:18" x14ac:dyDescent="0.3">
      <c r="B9" s="2" t="s">
        <v>30</v>
      </c>
      <c r="C9" s="2">
        <f t="shared" si="0"/>
        <v>91</v>
      </c>
      <c r="D9" s="2">
        <f t="shared" si="1"/>
        <v>81</v>
      </c>
      <c r="E9" s="2">
        <f>I49</f>
        <v>93</v>
      </c>
      <c r="F9" s="2">
        <f>I59</f>
        <v>94</v>
      </c>
      <c r="G9" s="2">
        <f>I74</f>
        <v>80</v>
      </c>
      <c r="H9" s="2">
        <f>I87</f>
        <v>83</v>
      </c>
      <c r="I9" s="2">
        <f>I101</f>
        <v>88</v>
      </c>
      <c r="J9" s="2">
        <f>I112</f>
        <v>81</v>
      </c>
      <c r="K9" s="2">
        <f>I122</f>
        <v>81</v>
      </c>
      <c r="L9" s="2">
        <f>I134</f>
        <v>80</v>
      </c>
      <c r="M9" s="2"/>
      <c r="N9" s="23">
        <f>I161</f>
        <v>81</v>
      </c>
      <c r="O9" s="2"/>
      <c r="P9" s="27">
        <f t="shared" si="2"/>
        <v>567</v>
      </c>
      <c r="Q9" s="9"/>
      <c r="R9" s="9"/>
    </row>
    <row r="10" spans="1:18" x14ac:dyDescent="0.3">
      <c r="A10" s="9"/>
      <c r="B10" s="23" t="s">
        <v>36</v>
      </c>
      <c r="C10" s="2">
        <f t="shared" si="0"/>
        <v>72</v>
      </c>
      <c r="D10" s="2">
        <f t="shared" si="1"/>
        <v>74</v>
      </c>
      <c r="E10" s="2">
        <f>I50</f>
        <v>78</v>
      </c>
      <c r="F10" s="2">
        <f>I60</f>
        <v>81</v>
      </c>
      <c r="G10" s="2">
        <f>I75</f>
        <v>79</v>
      </c>
      <c r="H10" s="2">
        <f>I88</f>
        <v>76</v>
      </c>
      <c r="I10" s="2">
        <f>I102</f>
        <v>72</v>
      </c>
      <c r="J10" s="2">
        <f>I113</f>
        <v>82</v>
      </c>
      <c r="K10" s="2">
        <f>I123</f>
        <v>74</v>
      </c>
      <c r="L10" s="2">
        <f>I135</f>
        <v>73</v>
      </c>
      <c r="M10" s="2">
        <f>I146</f>
        <v>73</v>
      </c>
      <c r="N10" s="23">
        <f>I155</f>
        <v>71</v>
      </c>
      <c r="O10" s="2">
        <f>I167</f>
        <v>72</v>
      </c>
      <c r="P10" s="27">
        <f t="shared" si="2"/>
        <v>507</v>
      </c>
      <c r="Q10" s="9"/>
      <c r="R10" s="9"/>
    </row>
    <row r="11" spans="1:18" x14ac:dyDescent="0.3">
      <c r="A11" s="9"/>
      <c r="B11" s="23" t="s">
        <v>37</v>
      </c>
      <c r="C11" s="2">
        <f t="shared" si="0"/>
        <v>80</v>
      </c>
      <c r="D11" s="2">
        <f t="shared" si="1"/>
        <v>84</v>
      </c>
      <c r="E11" s="2">
        <f>I51</f>
        <v>101</v>
      </c>
      <c r="F11" s="2">
        <f>I61</f>
        <v>84</v>
      </c>
      <c r="G11" s="2">
        <f>I76</f>
        <v>87</v>
      </c>
      <c r="H11" s="2">
        <f>I89</f>
        <v>79</v>
      </c>
      <c r="I11" s="2">
        <f>I103</f>
        <v>85</v>
      </c>
      <c r="J11" s="2">
        <f>I114</f>
        <v>80</v>
      </c>
      <c r="K11" s="2">
        <f>I124</f>
        <v>84</v>
      </c>
      <c r="L11" s="2">
        <f>I136</f>
        <v>81</v>
      </c>
      <c r="M11" s="2"/>
      <c r="N11" s="23">
        <f>I160</f>
        <v>82</v>
      </c>
      <c r="O11" s="2">
        <f>I171</f>
        <v>81</v>
      </c>
      <c r="P11" s="27">
        <f t="shared" si="2"/>
        <v>567</v>
      </c>
      <c r="Q11" s="9"/>
      <c r="R11" s="9"/>
    </row>
    <row r="12" spans="1:18" x14ac:dyDescent="0.3">
      <c r="A12" s="9"/>
      <c r="B12" s="23" t="s">
        <v>8</v>
      </c>
      <c r="C12" s="2">
        <f t="shared" si="0"/>
        <v>78</v>
      </c>
      <c r="D12" s="2">
        <f t="shared" si="1"/>
        <v>78</v>
      </c>
      <c r="E12" s="2">
        <f>I52</f>
        <v>89</v>
      </c>
      <c r="F12" s="2">
        <f>I62</f>
        <v>74</v>
      </c>
      <c r="G12" s="2">
        <f>I77</f>
        <v>78</v>
      </c>
      <c r="H12" s="2">
        <f>I90</f>
        <v>79</v>
      </c>
      <c r="I12" s="2">
        <f>I104</f>
        <v>84</v>
      </c>
      <c r="J12" s="2">
        <f>I115</f>
        <v>77</v>
      </c>
      <c r="K12" s="2">
        <f>I125</f>
        <v>74</v>
      </c>
      <c r="L12" s="2">
        <f>I137</f>
        <v>72</v>
      </c>
      <c r="M12" s="2">
        <f>I147</f>
        <v>78</v>
      </c>
      <c r="N12" s="23">
        <f>I156</f>
        <v>76</v>
      </c>
      <c r="O12" s="2">
        <f>I168</f>
        <v>79</v>
      </c>
      <c r="P12" s="27">
        <f t="shared" si="2"/>
        <v>529</v>
      </c>
      <c r="Q12" s="9"/>
      <c r="R12" s="9"/>
    </row>
    <row r="13" spans="1:18" x14ac:dyDescent="0.3">
      <c r="A13" s="9"/>
      <c r="B13" s="23" t="s">
        <v>38</v>
      </c>
      <c r="C13" s="2"/>
      <c r="D13" s="2">
        <f t="shared" si="1"/>
        <v>98</v>
      </c>
      <c r="E13" s="2">
        <f>I53</f>
        <v>88</v>
      </c>
      <c r="F13" s="2">
        <f>I63</f>
        <v>98</v>
      </c>
      <c r="G13" s="2">
        <f>I78</f>
        <v>88</v>
      </c>
      <c r="H13" s="2">
        <f>I91</f>
        <v>82</v>
      </c>
      <c r="I13" s="2"/>
      <c r="J13" s="2">
        <f>I119</f>
        <v>85</v>
      </c>
      <c r="K13" s="2">
        <f>I128</f>
        <v>98</v>
      </c>
      <c r="L13" s="2">
        <f>I140</f>
        <v>93</v>
      </c>
      <c r="M13" s="2">
        <f>I150</f>
        <v>98</v>
      </c>
      <c r="N13" s="23">
        <f>I158</f>
        <v>111</v>
      </c>
      <c r="O13" s="2"/>
      <c r="P13" s="27">
        <f t="shared" si="2"/>
        <v>632</v>
      </c>
      <c r="Q13" s="9"/>
      <c r="R13" s="9"/>
    </row>
    <row r="14" spans="1:18" x14ac:dyDescent="0.3">
      <c r="A14" s="9"/>
      <c r="B14" s="23" t="s">
        <v>39</v>
      </c>
      <c r="C14" s="2"/>
      <c r="D14" s="2">
        <f t="shared" si="1"/>
        <v>82</v>
      </c>
      <c r="E14" s="2"/>
      <c r="F14" s="2">
        <f>I68</f>
        <v>99</v>
      </c>
      <c r="G14" s="2">
        <f>I83</f>
        <v>87</v>
      </c>
      <c r="H14" s="2" t="s">
        <v>46</v>
      </c>
      <c r="I14" s="2" t="s">
        <v>46</v>
      </c>
      <c r="J14" s="2" t="s">
        <v>46</v>
      </c>
      <c r="K14" s="2">
        <f>I126</f>
        <v>80</v>
      </c>
      <c r="L14" s="2">
        <f>I138</f>
        <v>82</v>
      </c>
      <c r="M14" s="2">
        <f>I148</f>
        <v>92</v>
      </c>
      <c r="N14" s="23">
        <f>I157</f>
        <v>87</v>
      </c>
      <c r="O14" s="2" t="s">
        <v>46</v>
      </c>
      <c r="P14" s="27">
        <f t="shared" si="2"/>
        <v>609</v>
      </c>
      <c r="Q14" s="9"/>
      <c r="R14" s="9"/>
    </row>
    <row r="15" spans="1:18" x14ac:dyDescent="0.3">
      <c r="A15" s="9"/>
      <c r="B15" s="23" t="s">
        <v>40</v>
      </c>
      <c r="C15" s="2"/>
      <c r="D15" s="2"/>
      <c r="E15" s="2">
        <f>I54</f>
        <v>93</v>
      </c>
      <c r="F15" s="2">
        <f>I64</f>
        <v>102</v>
      </c>
      <c r="G15" s="2">
        <f>I79</f>
        <v>91</v>
      </c>
      <c r="H15" s="2">
        <f>I92</f>
        <v>86</v>
      </c>
      <c r="I15" s="2">
        <f>I105</f>
        <v>86</v>
      </c>
      <c r="J15" s="2"/>
      <c r="K15" s="2">
        <f>I130</f>
        <v>88</v>
      </c>
      <c r="L15" s="2"/>
      <c r="M15" s="2">
        <f>I152</f>
        <v>90</v>
      </c>
      <c r="N15" s="23">
        <f>I159</f>
        <v>99</v>
      </c>
      <c r="O15" s="2">
        <f>I170</f>
        <v>94</v>
      </c>
      <c r="P15" s="27">
        <f t="shared" si="2"/>
        <v>628</v>
      </c>
      <c r="Q15" s="9"/>
      <c r="R15" s="9"/>
    </row>
    <row r="16" spans="1:18" x14ac:dyDescent="0.3">
      <c r="A16" s="9"/>
      <c r="B16" s="23" t="s">
        <v>41</v>
      </c>
      <c r="C16" s="2"/>
      <c r="D16" s="2"/>
      <c r="E16" s="2">
        <f>I55</f>
        <v>92</v>
      </c>
      <c r="F16" s="2">
        <f>I65</f>
        <v>93</v>
      </c>
      <c r="G16" s="2">
        <f>I80</f>
        <v>87</v>
      </c>
      <c r="H16" s="2">
        <f>I93</f>
        <v>90</v>
      </c>
      <c r="I16" s="2">
        <f>I106</f>
        <v>95</v>
      </c>
      <c r="J16" s="2"/>
      <c r="K16" s="2">
        <f>I131</f>
        <v>86</v>
      </c>
      <c r="L16" s="2">
        <f>I141</f>
        <v>80</v>
      </c>
      <c r="M16" s="2"/>
      <c r="N16" s="2">
        <f>I163</f>
        <v>78</v>
      </c>
      <c r="O16" s="2">
        <f>I172</f>
        <v>82</v>
      </c>
      <c r="P16" s="27">
        <f t="shared" si="2"/>
        <v>595</v>
      </c>
      <c r="Q16" s="9"/>
      <c r="R16" s="9"/>
    </row>
    <row r="17" spans="1:18" x14ac:dyDescent="0.3">
      <c r="A17" s="9"/>
      <c r="B17" s="23" t="s">
        <v>42</v>
      </c>
      <c r="C17" s="2"/>
      <c r="D17" s="2"/>
      <c r="E17" s="2">
        <f>I56</f>
        <v>101</v>
      </c>
      <c r="F17" s="2">
        <f>I66</f>
        <v>116</v>
      </c>
      <c r="G17" s="2">
        <f>I81</f>
        <v>108</v>
      </c>
      <c r="H17" s="2">
        <f>I94</f>
        <v>96</v>
      </c>
      <c r="I17" s="45">
        <f>I107</f>
        <v>104</v>
      </c>
      <c r="J17" s="2"/>
      <c r="K17" s="2"/>
      <c r="L17" s="2">
        <f>I142</f>
        <v>92</v>
      </c>
      <c r="M17" s="2"/>
      <c r="N17" s="2">
        <f>I164</f>
        <v>94</v>
      </c>
      <c r="O17" s="2">
        <f>I173</f>
        <v>101</v>
      </c>
      <c r="P17" s="27">
        <f t="shared" si="2"/>
        <v>696</v>
      </c>
      <c r="Q17" s="9"/>
      <c r="R17" s="9"/>
    </row>
    <row r="18" spans="1:18" x14ac:dyDescent="0.3">
      <c r="A18" s="9"/>
      <c r="B18" s="23" t="s">
        <v>43</v>
      </c>
      <c r="C18" s="2"/>
      <c r="D18" s="2"/>
      <c r="E18" s="2"/>
      <c r="F18" s="2">
        <f>I69</f>
        <v>124</v>
      </c>
      <c r="G18" s="2"/>
      <c r="H18" s="2"/>
      <c r="I18" s="2"/>
      <c r="J18" s="2"/>
      <c r="K18" s="2"/>
      <c r="L18" s="2"/>
      <c r="M18" s="2"/>
      <c r="N18" s="2"/>
      <c r="O18" s="2"/>
      <c r="P18" s="27" t="e">
        <f t="shared" si="2"/>
        <v>#NUM!</v>
      </c>
      <c r="Q18" s="9"/>
      <c r="R18" s="9"/>
    </row>
    <row r="19" spans="1:18" x14ac:dyDescent="0.3">
      <c r="A19" s="9"/>
      <c r="B19" s="23" t="s">
        <v>44</v>
      </c>
      <c r="C19" s="2"/>
      <c r="D19" s="2"/>
      <c r="E19" s="2"/>
      <c r="F19" s="2">
        <f>I70</f>
        <v>122</v>
      </c>
      <c r="G19" s="2"/>
      <c r="H19" s="2"/>
      <c r="I19" s="2"/>
      <c r="J19" s="2"/>
      <c r="K19" s="2"/>
      <c r="L19" s="2"/>
      <c r="M19" s="2"/>
      <c r="N19" s="2"/>
      <c r="O19" s="2"/>
      <c r="P19" s="27" t="e">
        <f t="shared" si="2"/>
        <v>#NUM!</v>
      </c>
      <c r="Q19" s="9"/>
      <c r="R19" s="9"/>
    </row>
    <row r="20" spans="1:18" x14ac:dyDescent="0.3">
      <c r="B20" s="23" t="s">
        <v>47</v>
      </c>
      <c r="C20" s="2"/>
      <c r="D20" s="2"/>
      <c r="E20" s="2"/>
      <c r="F20" s="2"/>
      <c r="G20" s="2"/>
      <c r="H20" s="2">
        <f>I98</f>
        <v>76</v>
      </c>
      <c r="I20" s="2"/>
      <c r="J20" s="2">
        <f>I120</f>
        <v>77</v>
      </c>
      <c r="K20" s="2"/>
      <c r="L20" s="2"/>
      <c r="M20" s="2"/>
      <c r="N20" s="2"/>
      <c r="O20" s="2"/>
      <c r="P20" s="27" t="e">
        <f t="shared" si="2"/>
        <v>#NUM!</v>
      </c>
      <c r="Q20" s="9"/>
      <c r="R20" s="9"/>
    </row>
    <row r="21" spans="1:18" x14ac:dyDescent="0.3">
      <c r="B21" s="28" t="s">
        <v>49</v>
      </c>
      <c r="C21" s="2"/>
      <c r="D21" s="2"/>
      <c r="E21" s="2"/>
      <c r="F21" s="2"/>
      <c r="G21" s="2"/>
      <c r="H21" s="2"/>
      <c r="I21" s="2"/>
      <c r="J21" s="2"/>
      <c r="K21" s="2">
        <f>I129</f>
        <v>102</v>
      </c>
      <c r="L21" s="2"/>
      <c r="M21" s="2"/>
      <c r="N21" s="2">
        <f>I162</f>
        <v>86</v>
      </c>
      <c r="O21" s="2"/>
      <c r="P21" s="27" t="e">
        <f t="shared" si="2"/>
        <v>#NUM!</v>
      </c>
      <c r="Q21" s="9"/>
      <c r="R21" s="9"/>
    </row>
    <row r="22" spans="1:18" x14ac:dyDescent="0.3">
      <c r="B22" s="23" t="s">
        <v>51</v>
      </c>
      <c r="C22" s="2"/>
      <c r="D22" s="2"/>
      <c r="E22" s="2"/>
      <c r="F22" s="2"/>
      <c r="G22" s="2"/>
      <c r="H22" s="2"/>
      <c r="I22" s="2"/>
      <c r="J22" s="2"/>
      <c r="K22" s="2"/>
      <c r="L22" s="2">
        <f>I143</f>
        <v>75</v>
      </c>
      <c r="M22" s="2"/>
      <c r="N22" s="2"/>
      <c r="O22" s="2"/>
      <c r="P22" s="27" t="e">
        <f t="shared" si="2"/>
        <v>#NUM!</v>
      </c>
      <c r="Q22" s="9"/>
      <c r="R22" s="9"/>
    </row>
    <row r="23" spans="1:18" x14ac:dyDescent="0.3">
      <c r="B23" s="23"/>
      <c r="C23" s="2"/>
      <c r="D23" s="2"/>
      <c r="E23" s="2"/>
      <c r="F23" s="2"/>
      <c r="G23" s="2"/>
      <c r="H23" s="2"/>
      <c r="I23" s="2"/>
      <c r="J23" s="2"/>
      <c r="K23" s="2"/>
      <c r="L23" s="2"/>
      <c r="M23" s="2">
        <f>I151</f>
        <v>101</v>
      </c>
      <c r="N23" s="2"/>
      <c r="O23" s="2"/>
      <c r="P23" s="27" t="e">
        <f t="shared" si="2"/>
        <v>#NUM!</v>
      </c>
      <c r="Q23" s="9"/>
      <c r="R23" s="9"/>
    </row>
    <row r="24" spans="1:18" x14ac:dyDescent="0.3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7" t="e">
        <f t="shared" si="2"/>
        <v>#NUM!</v>
      </c>
      <c r="Q24" s="9"/>
      <c r="R24" s="9"/>
    </row>
    <row r="25" spans="1:18" x14ac:dyDescent="0.3">
      <c r="B25" s="23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7" t="e">
        <f t="shared" si="2"/>
        <v>#NUM!</v>
      </c>
      <c r="Q25" s="9"/>
      <c r="R25" s="9"/>
    </row>
    <row r="26" spans="1:18" x14ac:dyDescent="0.3">
      <c r="B26" s="29"/>
      <c r="M26" s="9"/>
      <c r="N26" s="9"/>
      <c r="O26" s="9"/>
      <c r="P26" s="9"/>
      <c r="Q26" s="9"/>
      <c r="R26" s="9"/>
    </row>
    <row r="27" spans="1:18" x14ac:dyDescent="0.3">
      <c r="A27" t="s">
        <v>11</v>
      </c>
      <c r="M27" s="9"/>
      <c r="N27" s="9"/>
      <c r="O27" s="9"/>
      <c r="P27" s="9"/>
      <c r="Q27" s="9"/>
      <c r="R27" s="9"/>
    </row>
    <row r="28" spans="1:18" x14ac:dyDescent="0.3">
      <c r="B28" s="2" t="s">
        <v>6</v>
      </c>
      <c r="C28" s="2" t="s">
        <v>9</v>
      </c>
      <c r="D28" s="2" t="s">
        <v>7</v>
      </c>
      <c r="E28" s="2" t="s">
        <v>0</v>
      </c>
      <c r="F28" s="2" t="s">
        <v>2</v>
      </c>
      <c r="G28" s="2" t="s">
        <v>1</v>
      </c>
      <c r="H28" s="2" t="s">
        <v>3</v>
      </c>
      <c r="I28" s="2" t="s">
        <v>4</v>
      </c>
      <c r="J28" s="2" t="s">
        <v>5</v>
      </c>
    </row>
    <row r="29" spans="1:18" x14ac:dyDescent="0.3">
      <c r="B29" s="3" t="s">
        <v>14</v>
      </c>
      <c r="C29" s="42">
        <v>43072</v>
      </c>
      <c r="D29" s="42" t="s">
        <v>22</v>
      </c>
      <c r="E29" s="38"/>
      <c r="F29" s="38">
        <v>87</v>
      </c>
      <c r="G29" s="38">
        <v>72</v>
      </c>
      <c r="H29" s="38"/>
      <c r="I29" s="38">
        <v>87</v>
      </c>
      <c r="J29" s="39"/>
    </row>
    <row r="30" spans="1:18" x14ac:dyDescent="0.3">
      <c r="B30" s="7" t="s">
        <v>15</v>
      </c>
      <c r="C30" s="8">
        <v>43072</v>
      </c>
      <c r="D30" s="8" t="s">
        <v>22</v>
      </c>
      <c r="E30" s="9"/>
      <c r="F30" s="9">
        <v>78</v>
      </c>
      <c r="G30" s="9">
        <v>72</v>
      </c>
      <c r="H30" s="9"/>
      <c r="I30" s="9">
        <v>78</v>
      </c>
      <c r="J30" s="40"/>
    </row>
    <row r="31" spans="1:18" x14ac:dyDescent="0.3">
      <c r="B31" s="7" t="s">
        <v>35</v>
      </c>
      <c r="C31" s="8">
        <v>43072</v>
      </c>
      <c r="D31" s="8" t="s">
        <v>22</v>
      </c>
      <c r="E31" s="9"/>
      <c r="F31" s="9">
        <v>80</v>
      </c>
      <c r="G31" s="9">
        <v>72</v>
      </c>
      <c r="H31" s="9"/>
      <c r="I31" s="9">
        <v>80</v>
      </c>
      <c r="J31" s="40"/>
    </row>
    <row r="32" spans="1:18" x14ac:dyDescent="0.3">
      <c r="B32" s="7" t="s">
        <v>12</v>
      </c>
      <c r="C32" s="8">
        <v>43072</v>
      </c>
      <c r="D32" s="8" t="s">
        <v>22</v>
      </c>
      <c r="E32" s="9"/>
      <c r="F32" s="29">
        <v>86</v>
      </c>
      <c r="G32" s="9">
        <v>72</v>
      </c>
      <c r="H32" s="9"/>
      <c r="I32" s="29">
        <v>86</v>
      </c>
      <c r="J32" s="40"/>
    </row>
    <row r="33" spans="2:11" x14ac:dyDescent="0.3">
      <c r="B33" s="7" t="s">
        <v>30</v>
      </c>
      <c r="C33" s="8">
        <v>43072</v>
      </c>
      <c r="D33" s="8" t="s">
        <v>22</v>
      </c>
      <c r="E33" s="44"/>
      <c r="F33" s="29">
        <v>91</v>
      </c>
      <c r="G33" s="9">
        <v>72</v>
      </c>
      <c r="H33" s="9"/>
      <c r="I33" s="29">
        <v>91</v>
      </c>
      <c r="J33" s="40"/>
    </row>
    <row r="34" spans="2:11" x14ac:dyDescent="0.3">
      <c r="B34" s="7" t="s">
        <v>36</v>
      </c>
      <c r="C34" s="8">
        <v>43072</v>
      </c>
      <c r="D34" s="8" t="s">
        <v>22</v>
      </c>
      <c r="E34" s="29"/>
      <c r="F34" s="9">
        <v>72</v>
      </c>
      <c r="G34" s="9">
        <v>72</v>
      </c>
      <c r="H34" s="9"/>
      <c r="I34" s="9">
        <v>72</v>
      </c>
      <c r="J34" s="40"/>
    </row>
    <row r="35" spans="2:11" x14ac:dyDescent="0.3">
      <c r="B35" s="7" t="s">
        <v>37</v>
      </c>
      <c r="C35" s="8">
        <v>43072</v>
      </c>
      <c r="D35" s="8" t="s">
        <v>22</v>
      </c>
      <c r="E35" s="44"/>
      <c r="F35" s="9">
        <v>80</v>
      </c>
      <c r="G35" s="9">
        <v>72</v>
      </c>
      <c r="H35" s="9"/>
      <c r="I35" s="9">
        <v>80</v>
      </c>
      <c r="J35" s="40"/>
    </row>
    <row r="36" spans="2:11" x14ac:dyDescent="0.3">
      <c r="B36" s="11" t="s">
        <v>8</v>
      </c>
      <c r="C36" s="32">
        <v>43072</v>
      </c>
      <c r="D36" s="32" t="s">
        <v>22</v>
      </c>
      <c r="E36" s="34"/>
      <c r="F36" s="34">
        <v>78</v>
      </c>
      <c r="G36" s="34">
        <v>72</v>
      </c>
      <c r="H36" s="34"/>
      <c r="I36" s="34">
        <v>78</v>
      </c>
      <c r="J36" s="41"/>
    </row>
    <row r="37" spans="2:11" x14ac:dyDescent="0.3">
      <c r="B37" s="3" t="s">
        <v>14</v>
      </c>
      <c r="C37" s="42">
        <v>43079</v>
      </c>
      <c r="D37" s="16" t="s">
        <v>16</v>
      </c>
      <c r="E37" s="38"/>
      <c r="F37" s="38">
        <v>73</v>
      </c>
      <c r="G37" s="38">
        <v>72</v>
      </c>
      <c r="H37" s="38"/>
      <c r="I37" s="38">
        <v>73</v>
      </c>
      <c r="J37" s="39"/>
    </row>
    <row r="38" spans="2:11" x14ac:dyDescent="0.3">
      <c r="B38" s="7" t="s">
        <v>15</v>
      </c>
      <c r="C38" s="8">
        <v>43079</v>
      </c>
      <c r="D38" s="15" t="s">
        <v>16</v>
      </c>
      <c r="E38" s="9"/>
      <c r="F38" s="29">
        <v>73</v>
      </c>
      <c r="G38" s="9">
        <v>72</v>
      </c>
      <c r="H38" s="9"/>
      <c r="I38" s="29">
        <v>73</v>
      </c>
      <c r="J38" s="40"/>
    </row>
    <row r="39" spans="2:11" x14ac:dyDescent="0.3">
      <c r="B39" s="7" t="s">
        <v>35</v>
      </c>
      <c r="C39" s="8">
        <v>43079</v>
      </c>
      <c r="D39" s="15" t="s">
        <v>16</v>
      </c>
      <c r="E39" s="9"/>
      <c r="F39" s="29">
        <v>78</v>
      </c>
      <c r="G39" s="9">
        <v>72</v>
      </c>
      <c r="H39" s="9"/>
      <c r="I39" s="29">
        <v>78</v>
      </c>
      <c r="J39" s="40"/>
    </row>
    <row r="40" spans="2:11" x14ac:dyDescent="0.3">
      <c r="B40" s="7" t="s">
        <v>12</v>
      </c>
      <c r="C40" s="8">
        <v>43079</v>
      </c>
      <c r="D40" s="15" t="s">
        <v>16</v>
      </c>
      <c r="E40" s="9"/>
      <c r="F40" s="29">
        <v>91</v>
      </c>
      <c r="G40" s="9">
        <v>72</v>
      </c>
      <c r="H40" s="9"/>
      <c r="I40" s="29">
        <v>91</v>
      </c>
      <c r="J40" s="40"/>
    </row>
    <row r="41" spans="2:11" x14ac:dyDescent="0.3">
      <c r="B41" s="7" t="s">
        <v>30</v>
      </c>
      <c r="C41" s="8">
        <v>43079</v>
      </c>
      <c r="D41" s="15" t="s">
        <v>16</v>
      </c>
      <c r="E41" s="29"/>
      <c r="F41" s="29">
        <v>81</v>
      </c>
      <c r="G41" s="9">
        <v>72</v>
      </c>
      <c r="H41" s="9"/>
      <c r="I41" s="29">
        <v>81</v>
      </c>
      <c r="J41" s="40"/>
    </row>
    <row r="42" spans="2:11" x14ac:dyDescent="0.3">
      <c r="B42" s="7" t="s">
        <v>36</v>
      </c>
      <c r="C42" s="8">
        <v>43079</v>
      </c>
      <c r="D42" s="15" t="s">
        <v>16</v>
      </c>
      <c r="E42" s="29"/>
      <c r="F42" s="29">
        <v>74</v>
      </c>
      <c r="G42" s="9">
        <v>72</v>
      </c>
      <c r="H42" s="9"/>
      <c r="I42" s="29">
        <v>74</v>
      </c>
      <c r="J42" s="40"/>
    </row>
    <row r="43" spans="2:11" x14ac:dyDescent="0.3">
      <c r="B43" s="7" t="s">
        <v>37</v>
      </c>
      <c r="C43" s="8">
        <v>43079</v>
      </c>
      <c r="D43" s="15" t="s">
        <v>16</v>
      </c>
      <c r="E43" s="29"/>
      <c r="F43" s="29">
        <v>84</v>
      </c>
      <c r="G43" s="9">
        <v>72</v>
      </c>
      <c r="H43" s="9"/>
      <c r="I43" s="29">
        <v>84</v>
      </c>
      <c r="J43" s="40"/>
    </row>
    <row r="44" spans="2:11" x14ac:dyDescent="0.3">
      <c r="B44" s="7" t="s">
        <v>8</v>
      </c>
      <c r="C44" s="8">
        <v>43079</v>
      </c>
      <c r="D44" s="15" t="s">
        <v>16</v>
      </c>
      <c r="E44" s="29"/>
      <c r="F44" s="29">
        <v>78</v>
      </c>
      <c r="G44" s="9">
        <v>72</v>
      </c>
      <c r="H44" s="9"/>
      <c r="I44" s="29">
        <v>78</v>
      </c>
      <c r="J44" s="40"/>
    </row>
    <row r="45" spans="2:11" x14ac:dyDescent="0.3">
      <c r="B45" s="7" t="s">
        <v>38</v>
      </c>
      <c r="C45" s="8">
        <v>43079</v>
      </c>
      <c r="D45" s="15" t="s">
        <v>16</v>
      </c>
      <c r="E45" s="9"/>
      <c r="F45" s="29">
        <v>98</v>
      </c>
      <c r="G45" s="9">
        <v>72</v>
      </c>
      <c r="H45" s="9"/>
      <c r="I45" s="29">
        <v>98</v>
      </c>
      <c r="J45" s="40"/>
    </row>
    <row r="46" spans="2:11" x14ac:dyDescent="0.3">
      <c r="B46" s="7" t="s">
        <v>39</v>
      </c>
      <c r="C46" s="8">
        <v>43079</v>
      </c>
      <c r="D46" s="15" t="s">
        <v>16</v>
      </c>
      <c r="E46" s="9"/>
      <c r="F46" s="29">
        <v>82</v>
      </c>
      <c r="G46" s="9">
        <v>72</v>
      </c>
      <c r="H46" s="9"/>
      <c r="I46" s="29">
        <v>82</v>
      </c>
      <c r="J46" s="40"/>
    </row>
    <row r="47" spans="2:11" x14ac:dyDescent="0.3">
      <c r="B47" s="3" t="s">
        <v>14</v>
      </c>
      <c r="C47" s="42">
        <v>43086</v>
      </c>
      <c r="D47" s="16" t="s">
        <v>17</v>
      </c>
      <c r="E47" s="38"/>
      <c r="F47" s="18">
        <f>63+18</f>
        <v>81</v>
      </c>
      <c r="G47" s="38">
        <v>72</v>
      </c>
      <c r="H47" s="38"/>
      <c r="I47" s="18">
        <f>63+18</f>
        <v>81</v>
      </c>
      <c r="J47" s="39"/>
      <c r="K47" s="9"/>
    </row>
    <row r="48" spans="2:11" x14ac:dyDescent="0.3">
      <c r="B48" s="7" t="s">
        <v>15</v>
      </c>
      <c r="C48" s="8">
        <v>43086</v>
      </c>
      <c r="D48" s="15" t="s">
        <v>17</v>
      </c>
      <c r="E48" s="9"/>
      <c r="F48" s="29">
        <f>59+21</f>
        <v>80</v>
      </c>
      <c r="G48" s="9">
        <v>72</v>
      </c>
      <c r="H48" s="9"/>
      <c r="I48" s="29">
        <f>59+21</f>
        <v>80</v>
      </c>
      <c r="J48" s="40"/>
      <c r="K48" s="9"/>
    </row>
    <row r="49" spans="2:11" x14ac:dyDescent="0.3">
      <c r="B49" s="7" t="s">
        <v>30</v>
      </c>
      <c r="C49" s="8">
        <v>43086</v>
      </c>
      <c r="D49" s="15" t="s">
        <v>17</v>
      </c>
      <c r="E49" s="9"/>
      <c r="F49" s="29">
        <v>93</v>
      </c>
      <c r="G49" s="9">
        <v>72</v>
      </c>
      <c r="H49" s="9"/>
      <c r="I49" s="29">
        <v>93</v>
      </c>
      <c r="J49" s="40"/>
      <c r="K49" s="9"/>
    </row>
    <row r="50" spans="2:11" x14ac:dyDescent="0.3">
      <c r="B50" s="7" t="s">
        <v>36</v>
      </c>
      <c r="C50" s="8">
        <v>43086</v>
      </c>
      <c r="D50" s="15" t="s">
        <v>17</v>
      </c>
      <c r="E50" s="9"/>
      <c r="F50" s="29">
        <v>78</v>
      </c>
      <c r="G50" s="9">
        <v>72</v>
      </c>
      <c r="H50" s="9"/>
      <c r="I50" s="29">
        <v>78</v>
      </c>
      <c r="J50" s="40"/>
      <c r="K50" s="9"/>
    </row>
    <row r="51" spans="2:11" x14ac:dyDescent="0.3">
      <c r="B51" s="7" t="s">
        <v>37</v>
      </c>
      <c r="C51" s="8">
        <v>43086</v>
      </c>
      <c r="D51" s="15" t="s">
        <v>17</v>
      </c>
      <c r="E51" s="9"/>
      <c r="F51" s="29">
        <v>101</v>
      </c>
      <c r="G51" s="9">
        <v>72</v>
      </c>
      <c r="H51" s="9"/>
      <c r="I51" s="29">
        <v>101</v>
      </c>
      <c r="J51" s="40"/>
      <c r="K51" s="9"/>
    </row>
    <row r="52" spans="2:11" x14ac:dyDescent="0.3">
      <c r="B52" s="7" t="s">
        <v>8</v>
      </c>
      <c r="C52" s="8">
        <v>43086</v>
      </c>
      <c r="D52" s="15" t="s">
        <v>17</v>
      </c>
      <c r="E52" s="9"/>
      <c r="F52" s="29">
        <v>89</v>
      </c>
      <c r="G52" s="9">
        <v>72</v>
      </c>
      <c r="H52" s="9"/>
      <c r="I52" s="29">
        <v>89</v>
      </c>
      <c r="J52" s="40"/>
      <c r="K52" s="9"/>
    </row>
    <row r="53" spans="2:11" x14ac:dyDescent="0.3">
      <c r="B53" s="7" t="s">
        <v>38</v>
      </c>
      <c r="C53" s="8">
        <v>43086</v>
      </c>
      <c r="D53" s="15" t="s">
        <v>17</v>
      </c>
      <c r="E53" s="29"/>
      <c r="F53" s="29">
        <f>67+21</f>
        <v>88</v>
      </c>
      <c r="G53" s="9">
        <v>72</v>
      </c>
      <c r="H53" s="9"/>
      <c r="I53" s="29">
        <f>67+21</f>
        <v>88</v>
      </c>
      <c r="J53" s="40"/>
      <c r="K53" s="9"/>
    </row>
    <row r="54" spans="2:11" x14ac:dyDescent="0.3">
      <c r="B54" s="7" t="s">
        <v>40</v>
      </c>
      <c r="C54" s="8">
        <v>43086</v>
      </c>
      <c r="D54" s="15" t="s">
        <v>17</v>
      </c>
      <c r="E54" s="9"/>
      <c r="F54" s="29">
        <v>93</v>
      </c>
      <c r="G54" s="9">
        <v>72</v>
      </c>
      <c r="H54" s="9"/>
      <c r="I54" s="29">
        <v>93</v>
      </c>
      <c r="J54" s="40"/>
      <c r="K54" s="9"/>
    </row>
    <row r="55" spans="2:11" x14ac:dyDescent="0.3">
      <c r="B55" s="7" t="s">
        <v>41</v>
      </c>
      <c r="C55" s="8">
        <v>43086</v>
      </c>
      <c r="D55" s="15" t="s">
        <v>17</v>
      </c>
      <c r="E55" s="9"/>
      <c r="F55" s="29">
        <v>92</v>
      </c>
      <c r="G55" s="9">
        <v>72</v>
      </c>
      <c r="H55" s="9"/>
      <c r="I55" s="29">
        <v>92</v>
      </c>
      <c r="J55" s="40"/>
      <c r="K55" s="9"/>
    </row>
    <row r="56" spans="2:11" x14ac:dyDescent="0.3">
      <c r="B56" s="7" t="s">
        <v>42</v>
      </c>
      <c r="C56" s="8">
        <v>43086</v>
      </c>
      <c r="D56" s="15" t="s">
        <v>17</v>
      </c>
      <c r="E56" s="9"/>
      <c r="F56" s="29">
        <v>101</v>
      </c>
      <c r="G56" s="9">
        <v>72</v>
      </c>
      <c r="H56" s="9"/>
      <c r="I56" s="29">
        <v>101</v>
      </c>
      <c r="J56" s="40"/>
      <c r="K56" s="9"/>
    </row>
    <row r="57" spans="2:11" x14ac:dyDescent="0.3">
      <c r="B57" s="37" t="s">
        <v>14</v>
      </c>
      <c r="C57" s="42">
        <v>43107</v>
      </c>
      <c r="D57" s="38" t="s">
        <v>33</v>
      </c>
      <c r="E57" s="18"/>
      <c r="F57" s="18">
        <v>81</v>
      </c>
      <c r="G57" s="38">
        <v>72</v>
      </c>
      <c r="H57" s="38"/>
      <c r="I57" s="18">
        <v>81</v>
      </c>
      <c r="J57" s="39"/>
      <c r="K57" s="9"/>
    </row>
    <row r="58" spans="2:11" x14ac:dyDescent="0.3">
      <c r="B58" s="28" t="s">
        <v>15</v>
      </c>
      <c r="C58" s="8">
        <v>43107</v>
      </c>
      <c r="D58" s="15" t="s">
        <v>33</v>
      </c>
      <c r="E58" s="29"/>
      <c r="F58" s="29">
        <v>77</v>
      </c>
      <c r="G58" s="9">
        <v>72</v>
      </c>
      <c r="H58" s="9"/>
      <c r="I58" s="29">
        <v>77</v>
      </c>
      <c r="J58" s="40"/>
      <c r="K58" s="9"/>
    </row>
    <row r="59" spans="2:11" x14ac:dyDescent="0.3">
      <c r="B59" s="28" t="s">
        <v>30</v>
      </c>
      <c r="C59" s="8">
        <v>43107</v>
      </c>
      <c r="D59" s="15" t="s">
        <v>33</v>
      </c>
      <c r="E59" s="29"/>
      <c r="F59" s="29">
        <v>94</v>
      </c>
      <c r="G59" s="9">
        <v>72</v>
      </c>
      <c r="H59" s="9"/>
      <c r="I59" s="29">
        <v>94</v>
      </c>
      <c r="J59" s="40"/>
      <c r="K59" s="9"/>
    </row>
    <row r="60" spans="2:11" x14ac:dyDescent="0.3">
      <c r="B60" s="28" t="s">
        <v>36</v>
      </c>
      <c r="C60" s="8">
        <v>43107</v>
      </c>
      <c r="D60" s="15" t="s">
        <v>33</v>
      </c>
      <c r="E60" s="29"/>
      <c r="F60" s="29">
        <v>81</v>
      </c>
      <c r="G60" s="9">
        <v>72</v>
      </c>
      <c r="H60" s="9"/>
      <c r="I60" s="29">
        <v>81</v>
      </c>
      <c r="J60" s="40"/>
      <c r="K60" s="9"/>
    </row>
    <row r="61" spans="2:11" x14ac:dyDescent="0.3">
      <c r="B61" s="28" t="s">
        <v>37</v>
      </c>
      <c r="C61" s="8">
        <v>43107</v>
      </c>
      <c r="D61" s="15" t="s">
        <v>33</v>
      </c>
      <c r="E61" s="29"/>
      <c r="F61" s="29">
        <v>84</v>
      </c>
      <c r="G61" s="9">
        <v>72</v>
      </c>
      <c r="H61" s="9"/>
      <c r="I61" s="29">
        <v>84</v>
      </c>
      <c r="J61" s="40"/>
      <c r="K61" s="9"/>
    </row>
    <row r="62" spans="2:11" x14ac:dyDescent="0.3">
      <c r="B62" s="28" t="s">
        <v>8</v>
      </c>
      <c r="C62" s="8">
        <v>43107</v>
      </c>
      <c r="D62" s="15" t="s">
        <v>33</v>
      </c>
      <c r="E62" s="29"/>
      <c r="F62" s="29">
        <v>74</v>
      </c>
      <c r="G62" s="9">
        <v>72</v>
      </c>
      <c r="H62" s="9"/>
      <c r="I62" s="29">
        <v>74</v>
      </c>
      <c r="J62" s="40"/>
      <c r="K62" s="9"/>
    </row>
    <row r="63" spans="2:11" x14ac:dyDescent="0.3">
      <c r="B63" s="28" t="s">
        <v>38</v>
      </c>
      <c r="C63" s="8">
        <v>43107</v>
      </c>
      <c r="D63" s="15" t="s">
        <v>33</v>
      </c>
      <c r="E63" s="29"/>
      <c r="F63" s="29">
        <v>98</v>
      </c>
      <c r="G63" s="9">
        <v>72</v>
      </c>
      <c r="H63" s="9"/>
      <c r="I63" s="29">
        <v>98</v>
      </c>
      <c r="J63" s="40"/>
      <c r="K63" s="9"/>
    </row>
    <row r="64" spans="2:11" x14ac:dyDescent="0.3">
      <c r="B64" s="28" t="s">
        <v>40</v>
      </c>
      <c r="C64" s="8">
        <v>43107</v>
      </c>
      <c r="D64" s="15" t="s">
        <v>33</v>
      </c>
      <c r="E64" s="29"/>
      <c r="F64" s="29">
        <v>102</v>
      </c>
      <c r="G64" s="9">
        <v>72</v>
      </c>
      <c r="H64" s="9"/>
      <c r="I64" s="29">
        <v>102</v>
      </c>
      <c r="J64" s="40"/>
      <c r="K64" s="9"/>
    </row>
    <row r="65" spans="2:11" x14ac:dyDescent="0.3">
      <c r="B65" s="28" t="s">
        <v>41</v>
      </c>
      <c r="C65" s="8">
        <v>43107</v>
      </c>
      <c r="D65" s="15" t="s">
        <v>33</v>
      </c>
      <c r="E65" s="29"/>
      <c r="F65" s="29">
        <v>93</v>
      </c>
      <c r="G65" s="9">
        <v>72</v>
      </c>
      <c r="H65" s="9"/>
      <c r="I65" s="29">
        <v>93</v>
      </c>
      <c r="J65" s="40"/>
      <c r="K65" s="9"/>
    </row>
    <row r="66" spans="2:11" x14ac:dyDescent="0.3">
      <c r="B66" s="28" t="s">
        <v>42</v>
      </c>
      <c r="C66" s="8">
        <v>43107</v>
      </c>
      <c r="D66" s="15" t="s">
        <v>33</v>
      </c>
      <c r="E66" s="29"/>
      <c r="F66" s="29">
        <v>116</v>
      </c>
      <c r="G66" s="9">
        <v>72</v>
      </c>
      <c r="H66" s="9"/>
      <c r="I66" s="29">
        <v>116</v>
      </c>
      <c r="J66" s="40"/>
      <c r="K66" s="9"/>
    </row>
    <row r="67" spans="2:11" x14ac:dyDescent="0.3">
      <c r="B67" s="7" t="s">
        <v>35</v>
      </c>
      <c r="C67" s="8">
        <v>43107</v>
      </c>
      <c r="D67" s="15" t="s">
        <v>33</v>
      </c>
      <c r="E67" s="29"/>
      <c r="F67" s="29">
        <v>77</v>
      </c>
      <c r="G67" s="9">
        <v>72</v>
      </c>
      <c r="H67" s="9"/>
      <c r="I67" s="29">
        <v>77</v>
      </c>
      <c r="J67" s="40"/>
      <c r="K67" s="9"/>
    </row>
    <row r="68" spans="2:11" x14ac:dyDescent="0.3">
      <c r="B68" s="28" t="s">
        <v>39</v>
      </c>
      <c r="C68" s="8">
        <v>43107</v>
      </c>
      <c r="D68" s="15" t="s">
        <v>33</v>
      </c>
      <c r="E68" s="29"/>
      <c r="F68" s="29">
        <v>99</v>
      </c>
      <c r="G68" s="9">
        <v>72</v>
      </c>
      <c r="H68" s="9"/>
      <c r="I68" s="29">
        <v>99</v>
      </c>
      <c r="J68" s="40"/>
      <c r="K68" s="9"/>
    </row>
    <row r="69" spans="2:11" x14ac:dyDescent="0.3">
      <c r="B69" s="28" t="s">
        <v>43</v>
      </c>
      <c r="C69" s="8">
        <v>43107</v>
      </c>
      <c r="D69" s="15" t="s">
        <v>33</v>
      </c>
      <c r="E69" s="29"/>
      <c r="F69" s="29">
        <v>124</v>
      </c>
      <c r="G69" s="9">
        <v>72</v>
      </c>
      <c r="H69" s="9"/>
      <c r="I69" s="29">
        <v>124</v>
      </c>
      <c r="J69" s="40"/>
      <c r="K69" s="9"/>
    </row>
    <row r="70" spans="2:11" x14ac:dyDescent="0.3">
      <c r="B70" s="28" t="s">
        <v>44</v>
      </c>
      <c r="C70" s="8">
        <v>43107</v>
      </c>
      <c r="D70" s="15" t="s">
        <v>33</v>
      </c>
      <c r="E70" s="29"/>
      <c r="F70" s="29">
        <v>122</v>
      </c>
      <c r="G70" s="9">
        <v>72</v>
      </c>
      <c r="H70" s="9"/>
      <c r="I70" s="29">
        <v>122</v>
      </c>
      <c r="J70" s="40"/>
      <c r="K70" s="9"/>
    </row>
    <row r="71" spans="2:11" x14ac:dyDescent="0.3">
      <c r="B71" s="7" t="s">
        <v>12</v>
      </c>
      <c r="C71" s="8">
        <v>43107</v>
      </c>
      <c r="D71" s="15" t="s">
        <v>33</v>
      </c>
      <c r="E71" s="29"/>
      <c r="F71" s="29">
        <v>95</v>
      </c>
      <c r="G71" s="9">
        <v>72</v>
      </c>
      <c r="H71" s="9"/>
      <c r="I71" s="29">
        <v>95</v>
      </c>
      <c r="J71" s="40"/>
      <c r="K71" s="9"/>
    </row>
    <row r="72" spans="2:11" x14ac:dyDescent="0.3">
      <c r="B72" s="37" t="s">
        <v>14</v>
      </c>
      <c r="C72" s="42">
        <v>43114</v>
      </c>
      <c r="D72" s="16" t="s">
        <v>19</v>
      </c>
      <c r="E72" s="38"/>
      <c r="F72" s="18">
        <v>82</v>
      </c>
      <c r="G72" s="38">
        <v>72</v>
      </c>
      <c r="H72" s="38"/>
      <c r="I72" s="18">
        <v>82</v>
      </c>
      <c r="J72" s="39"/>
    </row>
    <row r="73" spans="2:11" x14ac:dyDescent="0.3">
      <c r="B73" s="28" t="s">
        <v>15</v>
      </c>
      <c r="C73" s="8">
        <v>43114</v>
      </c>
      <c r="D73" s="15" t="s">
        <v>19</v>
      </c>
      <c r="E73" s="9"/>
      <c r="F73" s="29">
        <v>81</v>
      </c>
      <c r="G73" s="9">
        <v>72</v>
      </c>
      <c r="H73" s="9"/>
      <c r="I73" s="29">
        <v>81</v>
      </c>
      <c r="J73" s="40"/>
    </row>
    <row r="74" spans="2:11" x14ac:dyDescent="0.3">
      <c r="B74" s="7" t="s">
        <v>30</v>
      </c>
      <c r="C74" s="8">
        <v>43114</v>
      </c>
      <c r="D74" s="15" t="s">
        <v>19</v>
      </c>
      <c r="E74" s="9"/>
      <c r="F74" s="29">
        <v>80</v>
      </c>
      <c r="G74" s="9">
        <v>72</v>
      </c>
      <c r="H74" s="9"/>
      <c r="I74" s="29">
        <v>80</v>
      </c>
      <c r="J74" s="40"/>
    </row>
    <row r="75" spans="2:11" x14ac:dyDescent="0.3">
      <c r="B75" s="7" t="s">
        <v>36</v>
      </c>
      <c r="C75" s="8">
        <v>43114</v>
      </c>
      <c r="D75" s="15" t="s">
        <v>19</v>
      </c>
      <c r="E75" s="9"/>
      <c r="F75" s="29">
        <v>79</v>
      </c>
      <c r="G75" s="9">
        <v>72</v>
      </c>
      <c r="H75" s="9"/>
      <c r="I75" s="29">
        <v>79</v>
      </c>
      <c r="J75" s="40"/>
    </row>
    <row r="76" spans="2:11" x14ac:dyDescent="0.3">
      <c r="B76" s="7" t="s">
        <v>37</v>
      </c>
      <c r="C76" s="8">
        <v>43114</v>
      </c>
      <c r="D76" s="15" t="s">
        <v>19</v>
      </c>
      <c r="E76" s="29"/>
      <c r="F76" s="29">
        <v>87</v>
      </c>
      <c r="G76" s="9">
        <v>72</v>
      </c>
      <c r="H76" s="9"/>
      <c r="I76" s="29">
        <v>87</v>
      </c>
      <c r="J76" s="40"/>
    </row>
    <row r="77" spans="2:11" x14ac:dyDescent="0.3">
      <c r="B77" s="7" t="s">
        <v>8</v>
      </c>
      <c r="C77" s="8">
        <v>43114</v>
      </c>
      <c r="D77" s="15" t="s">
        <v>19</v>
      </c>
      <c r="E77" s="29"/>
      <c r="F77" s="29">
        <v>78</v>
      </c>
      <c r="G77" s="9">
        <v>72</v>
      </c>
      <c r="H77" s="9"/>
      <c r="I77" s="29">
        <v>78</v>
      </c>
      <c r="J77" s="40"/>
    </row>
    <row r="78" spans="2:11" x14ac:dyDescent="0.3">
      <c r="B78" s="7" t="s">
        <v>38</v>
      </c>
      <c r="C78" s="8">
        <v>43114</v>
      </c>
      <c r="D78" s="15" t="s">
        <v>19</v>
      </c>
      <c r="E78" s="29"/>
      <c r="F78" s="29">
        <v>88</v>
      </c>
      <c r="G78" s="9">
        <v>72</v>
      </c>
      <c r="H78" s="9"/>
      <c r="I78" s="29">
        <v>88</v>
      </c>
      <c r="J78" s="40"/>
    </row>
    <row r="79" spans="2:11" x14ac:dyDescent="0.3">
      <c r="B79" s="7" t="s">
        <v>40</v>
      </c>
      <c r="C79" s="8">
        <v>43114</v>
      </c>
      <c r="D79" s="15" t="s">
        <v>19</v>
      </c>
      <c r="E79" s="29"/>
      <c r="F79" s="29">
        <v>91</v>
      </c>
      <c r="G79" s="9">
        <v>72</v>
      </c>
      <c r="H79" s="9"/>
      <c r="I79" s="29">
        <v>91</v>
      </c>
      <c r="J79" s="40"/>
    </row>
    <row r="80" spans="2:11" x14ac:dyDescent="0.3">
      <c r="B80" s="7" t="s">
        <v>41</v>
      </c>
      <c r="C80" s="8">
        <v>43114</v>
      </c>
      <c r="D80" s="15" t="s">
        <v>19</v>
      </c>
      <c r="E80" s="29"/>
      <c r="F80" s="29">
        <v>87</v>
      </c>
      <c r="G80" s="9">
        <v>72</v>
      </c>
      <c r="H80" s="9"/>
      <c r="I80" s="29">
        <v>87</v>
      </c>
      <c r="J80" s="40"/>
    </row>
    <row r="81" spans="2:10" x14ac:dyDescent="0.3">
      <c r="B81" s="7" t="s">
        <v>42</v>
      </c>
      <c r="C81" s="8">
        <v>43114</v>
      </c>
      <c r="D81" s="15" t="s">
        <v>19</v>
      </c>
      <c r="E81" s="29"/>
      <c r="F81" s="29">
        <v>108</v>
      </c>
      <c r="G81" s="9">
        <v>72</v>
      </c>
      <c r="H81" s="9"/>
      <c r="I81" s="29">
        <v>108</v>
      </c>
      <c r="J81" s="40"/>
    </row>
    <row r="82" spans="2:10" x14ac:dyDescent="0.3">
      <c r="B82" s="28" t="s">
        <v>35</v>
      </c>
      <c r="C82" s="8">
        <v>43114</v>
      </c>
      <c r="D82" s="15" t="s">
        <v>19</v>
      </c>
      <c r="E82" s="29"/>
      <c r="F82" s="29">
        <v>82</v>
      </c>
      <c r="G82" s="9">
        <v>72</v>
      </c>
      <c r="H82" s="9"/>
      <c r="I82" s="29">
        <v>82</v>
      </c>
      <c r="J82" s="40"/>
    </row>
    <row r="83" spans="2:10" x14ac:dyDescent="0.3">
      <c r="B83" s="28" t="s">
        <v>39</v>
      </c>
      <c r="C83" s="8">
        <v>43114</v>
      </c>
      <c r="D83" s="15" t="s">
        <v>19</v>
      </c>
      <c r="E83" s="29"/>
      <c r="F83" s="29">
        <v>87</v>
      </c>
      <c r="G83" s="9">
        <v>72</v>
      </c>
      <c r="H83" s="9"/>
      <c r="I83" s="29">
        <v>87</v>
      </c>
      <c r="J83" s="40"/>
    </row>
    <row r="84" spans="2:10" x14ac:dyDescent="0.3">
      <c r="B84" s="28" t="s">
        <v>12</v>
      </c>
      <c r="C84" s="8">
        <v>43114</v>
      </c>
      <c r="D84" s="15" t="s">
        <v>19</v>
      </c>
      <c r="E84" s="29"/>
      <c r="F84" s="29">
        <v>94</v>
      </c>
      <c r="G84" s="9">
        <v>72</v>
      </c>
      <c r="H84" s="9"/>
      <c r="I84" s="29">
        <v>94</v>
      </c>
      <c r="J84" s="40"/>
    </row>
    <row r="85" spans="2:10" x14ac:dyDescent="0.3">
      <c r="B85" s="37" t="s">
        <v>14</v>
      </c>
      <c r="C85" s="42">
        <v>43121</v>
      </c>
      <c r="D85" s="16" t="s">
        <v>20</v>
      </c>
      <c r="E85" s="38"/>
      <c r="F85" s="38">
        <v>80</v>
      </c>
      <c r="G85" s="38">
        <v>73</v>
      </c>
      <c r="H85" s="38"/>
      <c r="I85" s="38">
        <v>80</v>
      </c>
      <c r="J85" s="39"/>
    </row>
    <row r="86" spans="2:10" x14ac:dyDescent="0.3">
      <c r="B86" s="7" t="s">
        <v>15</v>
      </c>
      <c r="C86" s="8">
        <v>43121</v>
      </c>
      <c r="D86" s="15" t="s">
        <v>20</v>
      </c>
      <c r="E86" s="29"/>
      <c r="F86" s="29">
        <v>77</v>
      </c>
      <c r="G86" s="9">
        <v>73</v>
      </c>
      <c r="H86" s="9"/>
      <c r="I86" s="29">
        <v>77</v>
      </c>
      <c r="J86" s="40"/>
    </row>
    <row r="87" spans="2:10" x14ac:dyDescent="0.3">
      <c r="B87" s="28" t="s">
        <v>30</v>
      </c>
      <c r="C87" s="8">
        <v>43121</v>
      </c>
      <c r="D87" s="15" t="s">
        <v>20</v>
      </c>
      <c r="E87" s="9"/>
      <c r="F87" s="29">
        <v>83</v>
      </c>
      <c r="G87" s="9">
        <v>73</v>
      </c>
      <c r="H87" s="9"/>
      <c r="I87" s="29">
        <v>83</v>
      </c>
      <c r="J87" s="40"/>
    </row>
    <row r="88" spans="2:10" x14ac:dyDescent="0.3">
      <c r="B88" s="28" t="s">
        <v>36</v>
      </c>
      <c r="C88" s="8">
        <v>43121</v>
      </c>
      <c r="D88" s="15" t="s">
        <v>20</v>
      </c>
      <c r="E88" s="29"/>
      <c r="F88" s="29">
        <v>76</v>
      </c>
      <c r="G88" s="9">
        <v>73</v>
      </c>
      <c r="H88" s="9"/>
      <c r="I88" s="29">
        <v>76</v>
      </c>
      <c r="J88" s="40"/>
    </row>
    <row r="89" spans="2:10" x14ac:dyDescent="0.3">
      <c r="B89" s="28" t="s">
        <v>37</v>
      </c>
      <c r="C89" s="8">
        <v>43121</v>
      </c>
      <c r="D89" s="15" t="s">
        <v>20</v>
      </c>
      <c r="E89" s="29"/>
      <c r="F89" s="29">
        <v>79</v>
      </c>
      <c r="G89" s="9">
        <v>73</v>
      </c>
      <c r="H89" s="9"/>
      <c r="I89" s="29">
        <v>79</v>
      </c>
      <c r="J89" s="40"/>
    </row>
    <row r="90" spans="2:10" x14ac:dyDescent="0.3">
      <c r="B90" s="28" t="s">
        <v>8</v>
      </c>
      <c r="C90" s="8">
        <v>43121</v>
      </c>
      <c r="D90" s="15" t="s">
        <v>20</v>
      </c>
      <c r="E90" s="29"/>
      <c r="F90" s="29">
        <v>79</v>
      </c>
      <c r="G90" s="9">
        <v>73</v>
      </c>
      <c r="H90" s="9"/>
      <c r="I90" s="29">
        <v>79</v>
      </c>
      <c r="J90" s="40"/>
    </row>
    <row r="91" spans="2:10" x14ac:dyDescent="0.3">
      <c r="B91" s="28" t="s">
        <v>38</v>
      </c>
      <c r="C91" s="8">
        <v>43121</v>
      </c>
      <c r="D91" s="15" t="s">
        <v>20</v>
      </c>
      <c r="E91" s="29"/>
      <c r="F91" s="29">
        <v>82</v>
      </c>
      <c r="G91" s="9">
        <v>73</v>
      </c>
      <c r="H91" s="9"/>
      <c r="I91" s="29">
        <v>82</v>
      </c>
      <c r="J91" s="40"/>
    </row>
    <row r="92" spans="2:10" x14ac:dyDescent="0.3">
      <c r="B92" s="28" t="s">
        <v>40</v>
      </c>
      <c r="C92" s="8">
        <v>43121</v>
      </c>
      <c r="D92" s="15" t="s">
        <v>20</v>
      </c>
      <c r="E92" s="29"/>
      <c r="F92" s="29">
        <v>86</v>
      </c>
      <c r="G92" s="9">
        <v>73</v>
      </c>
      <c r="H92" s="9"/>
      <c r="I92" s="29">
        <v>86</v>
      </c>
      <c r="J92" s="40"/>
    </row>
    <row r="93" spans="2:10" x14ac:dyDescent="0.3">
      <c r="B93" s="28" t="s">
        <v>41</v>
      </c>
      <c r="C93" s="8">
        <v>43121</v>
      </c>
      <c r="D93" s="15" t="s">
        <v>20</v>
      </c>
      <c r="E93" s="29"/>
      <c r="F93" s="29">
        <v>90</v>
      </c>
      <c r="G93" s="9">
        <v>73</v>
      </c>
      <c r="H93" s="9"/>
      <c r="I93" s="29">
        <v>90</v>
      </c>
      <c r="J93" s="40"/>
    </row>
    <row r="94" spans="2:10" x14ac:dyDescent="0.3">
      <c r="B94" s="28" t="s">
        <v>42</v>
      </c>
      <c r="C94" s="8">
        <v>43121</v>
      </c>
      <c r="D94" s="15" t="s">
        <v>20</v>
      </c>
      <c r="E94" s="29"/>
      <c r="F94" s="29">
        <v>96</v>
      </c>
      <c r="G94" s="9">
        <v>73</v>
      </c>
      <c r="H94" s="9"/>
      <c r="I94" s="29">
        <v>96</v>
      </c>
      <c r="J94" s="40"/>
    </row>
    <row r="95" spans="2:10" x14ac:dyDescent="0.3">
      <c r="B95" s="28" t="s">
        <v>35</v>
      </c>
      <c r="C95" s="8">
        <v>43121</v>
      </c>
      <c r="D95" s="15" t="s">
        <v>20</v>
      </c>
      <c r="E95" s="29"/>
      <c r="F95" s="29">
        <v>81</v>
      </c>
      <c r="G95" s="9">
        <v>73</v>
      </c>
      <c r="H95" s="9"/>
      <c r="I95" s="29">
        <v>81</v>
      </c>
      <c r="J95" s="40"/>
    </row>
    <row r="96" spans="2:10" x14ac:dyDescent="0.3">
      <c r="B96" s="28" t="s">
        <v>39</v>
      </c>
      <c r="C96" s="8">
        <v>43121</v>
      </c>
      <c r="D96" s="15" t="s">
        <v>20</v>
      </c>
      <c r="E96" s="29"/>
      <c r="F96" s="29" t="s">
        <v>45</v>
      </c>
      <c r="G96" s="9">
        <v>73</v>
      </c>
      <c r="H96" s="9"/>
      <c r="I96" s="29" t="s">
        <v>45</v>
      </c>
      <c r="J96" s="40"/>
    </row>
    <row r="97" spans="2:12" x14ac:dyDescent="0.3">
      <c r="B97" s="28" t="s">
        <v>12</v>
      </c>
      <c r="C97" s="8">
        <v>43121</v>
      </c>
      <c r="D97" s="15" t="s">
        <v>20</v>
      </c>
      <c r="E97" s="29"/>
      <c r="F97" s="29">
        <v>86</v>
      </c>
      <c r="G97" s="9">
        <v>73</v>
      </c>
      <c r="H97" s="9"/>
      <c r="I97" s="29">
        <v>86</v>
      </c>
      <c r="J97" s="40"/>
    </row>
    <row r="98" spans="2:12" x14ac:dyDescent="0.3">
      <c r="B98" s="28" t="s">
        <v>47</v>
      </c>
      <c r="C98" s="8">
        <v>43121</v>
      </c>
      <c r="D98" s="15" t="s">
        <v>20</v>
      </c>
      <c r="E98" s="9"/>
      <c r="F98" s="29">
        <v>76</v>
      </c>
      <c r="G98" s="9">
        <v>73</v>
      </c>
      <c r="H98" s="9"/>
      <c r="I98" s="29">
        <v>76</v>
      </c>
      <c r="J98" s="40"/>
    </row>
    <row r="99" spans="2:12" x14ac:dyDescent="0.3">
      <c r="B99" s="37" t="s">
        <v>14</v>
      </c>
      <c r="C99" s="42">
        <v>43128</v>
      </c>
      <c r="D99" s="16" t="s">
        <v>13</v>
      </c>
      <c r="E99" s="38"/>
      <c r="F99" s="18">
        <v>80</v>
      </c>
      <c r="G99" s="18">
        <v>72</v>
      </c>
      <c r="H99" s="38"/>
      <c r="I99" s="18">
        <v>80</v>
      </c>
      <c r="J99" s="39"/>
    </row>
    <row r="100" spans="2:12" x14ac:dyDescent="0.3">
      <c r="B100" s="28" t="s">
        <v>15</v>
      </c>
      <c r="C100" s="8">
        <v>43128</v>
      </c>
      <c r="D100" s="15" t="s">
        <v>13</v>
      </c>
      <c r="E100" s="9"/>
      <c r="F100" s="29">
        <v>81</v>
      </c>
      <c r="G100" s="29">
        <v>72</v>
      </c>
      <c r="H100" s="9"/>
      <c r="I100" s="29">
        <v>81</v>
      </c>
      <c r="J100" s="40"/>
    </row>
    <row r="101" spans="2:12" x14ac:dyDescent="0.3">
      <c r="B101" s="28" t="s">
        <v>30</v>
      </c>
      <c r="C101" s="8">
        <v>43128</v>
      </c>
      <c r="D101" s="15" t="s">
        <v>13</v>
      </c>
      <c r="E101" s="9"/>
      <c r="F101" s="29">
        <v>88</v>
      </c>
      <c r="G101" s="29">
        <v>72</v>
      </c>
      <c r="H101" s="9"/>
      <c r="I101" s="29">
        <v>88</v>
      </c>
      <c r="J101" s="40"/>
    </row>
    <row r="102" spans="2:12" x14ac:dyDescent="0.3">
      <c r="B102" s="28" t="s">
        <v>36</v>
      </c>
      <c r="C102" s="8">
        <v>43128</v>
      </c>
      <c r="D102" s="15" t="s">
        <v>13</v>
      </c>
      <c r="E102" s="9"/>
      <c r="F102" s="29">
        <v>72</v>
      </c>
      <c r="G102" s="29">
        <v>72</v>
      </c>
      <c r="H102" s="9"/>
      <c r="I102" s="29">
        <v>72</v>
      </c>
      <c r="J102" s="40"/>
    </row>
    <row r="103" spans="2:12" x14ac:dyDescent="0.3">
      <c r="B103" s="28" t="s">
        <v>37</v>
      </c>
      <c r="C103" s="8">
        <v>43128</v>
      </c>
      <c r="D103" s="15" t="s">
        <v>13</v>
      </c>
      <c r="E103" s="29"/>
      <c r="F103" s="29">
        <v>85</v>
      </c>
      <c r="G103" s="29">
        <v>72</v>
      </c>
      <c r="H103" s="9"/>
      <c r="I103" s="29">
        <v>85</v>
      </c>
      <c r="J103" s="40"/>
    </row>
    <row r="104" spans="2:12" x14ac:dyDescent="0.3">
      <c r="B104" s="28" t="s">
        <v>8</v>
      </c>
      <c r="C104" s="8">
        <v>43128</v>
      </c>
      <c r="D104" s="15" t="s">
        <v>13</v>
      </c>
      <c r="E104" s="29"/>
      <c r="F104" s="29">
        <v>84</v>
      </c>
      <c r="G104" s="29">
        <v>72</v>
      </c>
      <c r="H104" s="9"/>
      <c r="I104" s="29">
        <v>84</v>
      </c>
      <c r="J104" s="40"/>
    </row>
    <row r="105" spans="2:12" x14ac:dyDescent="0.3">
      <c r="B105" s="28" t="s">
        <v>40</v>
      </c>
      <c r="C105" s="8">
        <v>43128</v>
      </c>
      <c r="D105" s="15" t="s">
        <v>13</v>
      </c>
      <c r="E105" s="29"/>
      <c r="F105" s="29">
        <v>86</v>
      </c>
      <c r="G105" s="29">
        <v>72</v>
      </c>
      <c r="H105" s="9"/>
      <c r="I105" s="29">
        <v>86</v>
      </c>
      <c r="J105" s="40"/>
    </row>
    <row r="106" spans="2:12" x14ac:dyDescent="0.3">
      <c r="B106" s="28" t="s">
        <v>41</v>
      </c>
      <c r="C106" s="8">
        <v>43128</v>
      </c>
      <c r="D106" s="15" t="s">
        <v>13</v>
      </c>
      <c r="E106" s="29"/>
      <c r="F106" s="29">
        <v>95</v>
      </c>
      <c r="G106" s="29">
        <v>72</v>
      </c>
      <c r="H106" s="9"/>
      <c r="I106" s="29">
        <v>95</v>
      </c>
      <c r="J106" s="40"/>
    </row>
    <row r="107" spans="2:12" x14ac:dyDescent="0.3">
      <c r="B107" s="28" t="s">
        <v>42</v>
      </c>
      <c r="C107" s="8">
        <v>43128</v>
      </c>
      <c r="D107" s="15" t="s">
        <v>13</v>
      </c>
      <c r="E107" s="29"/>
      <c r="F107" s="46">
        <v>104</v>
      </c>
      <c r="G107" s="29">
        <v>72</v>
      </c>
      <c r="H107" s="9"/>
      <c r="I107" s="46">
        <v>104</v>
      </c>
      <c r="J107" s="40"/>
      <c r="L107" t="s">
        <v>48</v>
      </c>
    </row>
    <row r="108" spans="2:12" x14ac:dyDescent="0.3">
      <c r="B108" s="28" t="s">
        <v>39</v>
      </c>
      <c r="C108" s="8">
        <v>43128</v>
      </c>
      <c r="D108" s="15" t="s">
        <v>13</v>
      </c>
      <c r="E108" s="29"/>
      <c r="F108" s="29" t="s">
        <v>45</v>
      </c>
      <c r="G108" s="29">
        <v>72</v>
      </c>
      <c r="H108" s="9"/>
      <c r="I108" s="29" t="s">
        <v>45</v>
      </c>
      <c r="J108" s="40"/>
    </row>
    <row r="109" spans="2:12" x14ac:dyDescent="0.3">
      <c r="B109" s="31" t="s">
        <v>12</v>
      </c>
      <c r="C109" s="32">
        <v>43128</v>
      </c>
      <c r="D109" s="33" t="s">
        <v>13</v>
      </c>
      <c r="E109" s="35"/>
      <c r="F109" s="35">
        <v>82</v>
      </c>
      <c r="G109" s="35">
        <v>72</v>
      </c>
      <c r="H109" s="34"/>
      <c r="I109" s="35">
        <v>82</v>
      </c>
      <c r="J109" s="41"/>
    </row>
    <row r="110" spans="2:12" x14ac:dyDescent="0.3">
      <c r="B110" s="28" t="s">
        <v>14</v>
      </c>
      <c r="C110" s="1">
        <v>43135</v>
      </c>
      <c r="D110" s="15" t="s">
        <v>21</v>
      </c>
      <c r="F110" s="29">
        <v>76</v>
      </c>
      <c r="G110" s="29">
        <v>72</v>
      </c>
      <c r="H110" s="29"/>
      <c r="I110" s="29">
        <v>76</v>
      </c>
      <c r="J110" s="30"/>
    </row>
    <row r="111" spans="2:12" x14ac:dyDescent="0.3">
      <c r="B111" s="28" t="s">
        <v>15</v>
      </c>
      <c r="C111" s="1">
        <v>43135</v>
      </c>
      <c r="D111" s="15" t="s">
        <v>21</v>
      </c>
      <c r="F111" s="29">
        <v>72</v>
      </c>
      <c r="G111" s="29">
        <v>72</v>
      </c>
      <c r="H111" s="29"/>
      <c r="I111" s="29">
        <v>72</v>
      </c>
      <c r="J111" s="30"/>
    </row>
    <row r="112" spans="2:12" x14ac:dyDescent="0.3">
      <c r="B112" s="28" t="s">
        <v>30</v>
      </c>
      <c r="C112" s="1">
        <v>43135</v>
      </c>
      <c r="D112" s="15" t="s">
        <v>21</v>
      </c>
      <c r="F112" s="29">
        <v>81</v>
      </c>
      <c r="G112" s="29">
        <v>72</v>
      </c>
      <c r="H112" s="29"/>
      <c r="I112" s="29">
        <v>81</v>
      </c>
      <c r="J112" s="30"/>
    </row>
    <row r="113" spans="2:10" x14ac:dyDescent="0.3">
      <c r="B113" s="28" t="s">
        <v>36</v>
      </c>
      <c r="C113" s="1">
        <v>43135</v>
      </c>
      <c r="D113" s="15" t="s">
        <v>21</v>
      </c>
      <c r="F113" s="29">
        <v>82</v>
      </c>
      <c r="G113" s="29">
        <v>72</v>
      </c>
      <c r="H113" s="29"/>
      <c r="I113" s="29">
        <v>82</v>
      </c>
      <c r="J113" s="30"/>
    </row>
    <row r="114" spans="2:10" x14ac:dyDescent="0.3">
      <c r="B114" s="28" t="s">
        <v>37</v>
      </c>
      <c r="C114" s="1">
        <v>43135</v>
      </c>
      <c r="D114" s="15" t="s">
        <v>21</v>
      </c>
      <c r="F114" s="29">
        <v>80</v>
      </c>
      <c r="G114" s="29">
        <v>72</v>
      </c>
      <c r="H114" s="29"/>
      <c r="I114" s="29">
        <v>80</v>
      </c>
      <c r="J114" s="30"/>
    </row>
    <row r="115" spans="2:10" x14ac:dyDescent="0.3">
      <c r="B115" s="28" t="s">
        <v>8</v>
      </c>
      <c r="C115" s="1">
        <v>43135</v>
      </c>
      <c r="D115" s="15" t="s">
        <v>21</v>
      </c>
      <c r="F115" s="29">
        <v>77</v>
      </c>
      <c r="G115" s="29">
        <v>72</v>
      </c>
      <c r="H115" s="29"/>
      <c r="I115" s="29">
        <v>77</v>
      </c>
      <c r="J115" s="30"/>
    </row>
    <row r="116" spans="2:10" x14ac:dyDescent="0.3">
      <c r="B116" s="28" t="s">
        <v>39</v>
      </c>
      <c r="C116" s="1">
        <v>43135</v>
      </c>
      <c r="D116" s="15" t="s">
        <v>21</v>
      </c>
      <c r="F116" s="29" t="s">
        <v>45</v>
      </c>
      <c r="G116" s="29">
        <v>72</v>
      </c>
      <c r="H116" s="29"/>
      <c r="I116" s="29" t="s">
        <v>45</v>
      </c>
      <c r="J116" s="30"/>
    </row>
    <row r="117" spans="2:10" x14ac:dyDescent="0.3">
      <c r="B117" s="28" t="s">
        <v>12</v>
      </c>
      <c r="C117" s="1">
        <v>43135</v>
      </c>
      <c r="D117" s="15" t="s">
        <v>21</v>
      </c>
      <c r="F117" s="29">
        <v>87</v>
      </c>
      <c r="G117" s="29">
        <v>72</v>
      </c>
      <c r="H117" s="29"/>
      <c r="I117" s="29">
        <v>87</v>
      </c>
      <c r="J117" s="30"/>
    </row>
    <row r="118" spans="2:10" x14ac:dyDescent="0.3">
      <c r="B118" s="28" t="s">
        <v>35</v>
      </c>
      <c r="C118" s="1">
        <v>43135</v>
      </c>
      <c r="D118" s="15" t="s">
        <v>21</v>
      </c>
      <c r="F118" s="29">
        <v>82</v>
      </c>
      <c r="G118" s="29">
        <v>72</v>
      </c>
      <c r="H118" s="29"/>
      <c r="I118" s="29">
        <v>82</v>
      </c>
      <c r="J118" s="30"/>
    </row>
    <row r="119" spans="2:10" x14ac:dyDescent="0.3">
      <c r="B119" s="28" t="s">
        <v>38</v>
      </c>
      <c r="C119" s="1">
        <v>43135</v>
      </c>
      <c r="D119" s="15" t="s">
        <v>21</v>
      </c>
      <c r="F119" s="29">
        <v>85</v>
      </c>
      <c r="G119" s="29">
        <v>72</v>
      </c>
      <c r="H119" s="29"/>
      <c r="I119" s="29">
        <v>85</v>
      </c>
      <c r="J119" s="30"/>
    </row>
    <row r="120" spans="2:10" x14ac:dyDescent="0.3">
      <c r="B120" s="31" t="s">
        <v>47</v>
      </c>
      <c r="C120" s="32">
        <v>43135</v>
      </c>
      <c r="D120" s="33" t="s">
        <v>21</v>
      </c>
      <c r="E120" s="34"/>
      <c r="F120" s="35">
        <v>77</v>
      </c>
      <c r="G120" s="35">
        <v>72</v>
      </c>
      <c r="H120" s="35"/>
      <c r="I120" s="35">
        <v>77</v>
      </c>
      <c r="J120" s="36"/>
    </row>
    <row r="121" spans="2:10" x14ac:dyDescent="0.3">
      <c r="B121" s="28" t="s">
        <v>15</v>
      </c>
      <c r="C121" s="1">
        <v>43142</v>
      </c>
      <c r="D121" s="15" t="s">
        <v>25</v>
      </c>
      <c r="F121" s="29">
        <v>78</v>
      </c>
      <c r="G121" s="29">
        <v>72</v>
      </c>
      <c r="H121" s="29"/>
      <c r="I121" s="29">
        <v>78</v>
      </c>
      <c r="J121" s="30"/>
    </row>
    <row r="122" spans="2:10" x14ac:dyDescent="0.3">
      <c r="B122" s="28" t="s">
        <v>30</v>
      </c>
      <c r="C122" s="1">
        <v>43142</v>
      </c>
      <c r="D122" s="15" t="s">
        <v>25</v>
      </c>
      <c r="F122" s="29">
        <v>81</v>
      </c>
      <c r="G122" s="29">
        <v>72</v>
      </c>
      <c r="H122" s="29"/>
      <c r="I122" s="29">
        <v>81</v>
      </c>
      <c r="J122" s="30"/>
    </row>
    <row r="123" spans="2:10" x14ac:dyDescent="0.3">
      <c r="B123" s="28" t="s">
        <v>36</v>
      </c>
      <c r="C123" s="1">
        <v>43142</v>
      </c>
      <c r="D123" s="15" t="s">
        <v>25</v>
      </c>
      <c r="F123" s="29">
        <v>74</v>
      </c>
      <c r="G123" s="29">
        <v>72</v>
      </c>
      <c r="H123" s="29"/>
      <c r="I123" s="29">
        <v>74</v>
      </c>
      <c r="J123" s="30"/>
    </row>
    <row r="124" spans="2:10" x14ac:dyDescent="0.3">
      <c r="B124" s="28" t="s">
        <v>37</v>
      </c>
      <c r="C124" s="1">
        <v>43142</v>
      </c>
      <c r="D124" s="15" t="s">
        <v>25</v>
      </c>
      <c r="F124" s="29">
        <v>84</v>
      </c>
      <c r="G124" s="29">
        <v>72</v>
      </c>
      <c r="H124" s="29"/>
      <c r="I124" s="29">
        <v>84</v>
      </c>
      <c r="J124" s="30"/>
    </row>
    <row r="125" spans="2:10" x14ac:dyDescent="0.3">
      <c r="B125" s="28" t="s">
        <v>8</v>
      </c>
      <c r="C125" s="1">
        <v>43142</v>
      </c>
      <c r="D125" s="15" t="s">
        <v>25</v>
      </c>
      <c r="F125" s="29">
        <v>74</v>
      </c>
      <c r="G125" s="29">
        <v>72</v>
      </c>
      <c r="H125" s="29"/>
      <c r="I125" s="29">
        <v>74</v>
      </c>
      <c r="J125" s="30"/>
    </row>
    <row r="126" spans="2:10" x14ac:dyDescent="0.3">
      <c r="B126" s="28" t="s">
        <v>39</v>
      </c>
      <c r="C126" s="1">
        <v>43142</v>
      </c>
      <c r="D126" s="15" t="s">
        <v>25</v>
      </c>
      <c r="F126" s="29">
        <v>80</v>
      </c>
      <c r="G126" s="29">
        <v>72</v>
      </c>
      <c r="H126" s="29"/>
      <c r="I126" s="29">
        <v>80</v>
      </c>
      <c r="J126" s="30"/>
    </row>
    <row r="127" spans="2:10" x14ac:dyDescent="0.3">
      <c r="B127" s="28" t="s">
        <v>12</v>
      </c>
      <c r="C127" s="1">
        <v>43142</v>
      </c>
      <c r="D127" s="15" t="s">
        <v>25</v>
      </c>
      <c r="F127" s="29">
        <v>81</v>
      </c>
      <c r="G127" s="29">
        <v>72</v>
      </c>
      <c r="H127" s="29"/>
      <c r="I127" s="29">
        <v>81</v>
      </c>
      <c r="J127" s="30"/>
    </row>
    <row r="128" spans="2:10" x14ac:dyDescent="0.3">
      <c r="B128" s="28" t="s">
        <v>38</v>
      </c>
      <c r="C128" s="1">
        <v>43142</v>
      </c>
      <c r="D128" s="15" t="s">
        <v>25</v>
      </c>
      <c r="F128" s="29">
        <v>98</v>
      </c>
      <c r="G128" s="29">
        <v>72</v>
      </c>
      <c r="H128" s="29"/>
      <c r="I128" s="29">
        <v>98</v>
      </c>
      <c r="J128" s="30"/>
    </row>
    <row r="129" spans="2:10" x14ac:dyDescent="0.3">
      <c r="B129" s="28" t="s">
        <v>49</v>
      </c>
      <c r="C129" s="1">
        <v>43142</v>
      </c>
      <c r="D129" s="15" t="s">
        <v>25</v>
      </c>
      <c r="F129" s="29">
        <v>102</v>
      </c>
      <c r="G129" s="29">
        <v>72</v>
      </c>
      <c r="H129" s="29"/>
      <c r="I129" s="29">
        <v>102</v>
      </c>
      <c r="J129" s="30"/>
    </row>
    <row r="130" spans="2:10" x14ac:dyDescent="0.3">
      <c r="B130" s="28" t="s">
        <v>40</v>
      </c>
      <c r="C130" s="1">
        <v>43142</v>
      </c>
      <c r="D130" s="15" t="s">
        <v>25</v>
      </c>
      <c r="F130" s="29">
        <v>88</v>
      </c>
      <c r="G130" s="29">
        <v>72</v>
      </c>
      <c r="H130" s="29"/>
      <c r="I130" s="29">
        <v>88</v>
      </c>
      <c r="J130" s="30"/>
    </row>
    <row r="131" spans="2:10" x14ac:dyDescent="0.3">
      <c r="B131" s="28" t="s">
        <v>41</v>
      </c>
      <c r="C131" s="1">
        <v>43142</v>
      </c>
      <c r="D131" s="15" t="s">
        <v>25</v>
      </c>
      <c r="F131" s="29">
        <v>86</v>
      </c>
      <c r="G131" s="29">
        <v>72</v>
      </c>
      <c r="H131" s="29"/>
      <c r="I131" s="29">
        <v>86</v>
      </c>
      <c r="J131" s="30"/>
    </row>
    <row r="132" spans="2:10" x14ac:dyDescent="0.3">
      <c r="B132" s="37" t="s">
        <v>14</v>
      </c>
      <c r="C132" s="42">
        <v>43149</v>
      </c>
      <c r="D132" s="38" t="s">
        <v>31</v>
      </c>
      <c r="E132" s="38"/>
      <c r="F132" s="38">
        <v>74</v>
      </c>
      <c r="G132" s="38">
        <v>71</v>
      </c>
      <c r="H132" s="38"/>
      <c r="I132" s="38">
        <v>74</v>
      </c>
      <c r="J132" s="39"/>
    </row>
    <row r="133" spans="2:10" x14ac:dyDescent="0.3">
      <c r="B133" s="28" t="s">
        <v>15</v>
      </c>
      <c r="C133" s="8">
        <v>43149</v>
      </c>
      <c r="D133" s="9" t="s">
        <v>31</v>
      </c>
      <c r="E133" s="9"/>
      <c r="F133" s="29">
        <v>73</v>
      </c>
      <c r="G133" s="9">
        <v>71</v>
      </c>
      <c r="H133" s="9"/>
      <c r="I133" s="29">
        <v>73</v>
      </c>
      <c r="J133" s="40"/>
    </row>
    <row r="134" spans="2:10" x14ac:dyDescent="0.3">
      <c r="B134" s="28" t="s">
        <v>30</v>
      </c>
      <c r="C134" s="8">
        <v>43149</v>
      </c>
      <c r="D134" s="9" t="s">
        <v>31</v>
      </c>
      <c r="E134" s="9"/>
      <c r="F134" s="29">
        <v>80</v>
      </c>
      <c r="G134" s="9">
        <v>71</v>
      </c>
      <c r="H134" s="9"/>
      <c r="I134" s="29">
        <v>80</v>
      </c>
      <c r="J134" s="40"/>
    </row>
    <row r="135" spans="2:10" x14ac:dyDescent="0.3">
      <c r="B135" s="28" t="s">
        <v>36</v>
      </c>
      <c r="C135" s="8">
        <v>43149</v>
      </c>
      <c r="D135" s="9" t="s">
        <v>31</v>
      </c>
      <c r="E135" s="29"/>
      <c r="F135" s="29">
        <v>73</v>
      </c>
      <c r="G135" s="9">
        <v>71</v>
      </c>
      <c r="H135" s="9"/>
      <c r="I135" s="29">
        <v>73</v>
      </c>
      <c r="J135" s="40"/>
    </row>
    <row r="136" spans="2:10" x14ac:dyDescent="0.3">
      <c r="B136" s="28" t="s">
        <v>37</v>
      </c>
      <c r="C136" s="8">
        <v>43149</v>
      </c>
      <c r="D136" s="9" t="s">
        <v>31</v>
      </c>
      <c r="E136" s="29"/>
      <c r="F136" s="29">
        <v>81</v>
      </c>
      <c r="G136" s="9">
        <v>71</v>
      </c>
      <c r="H136" s="9"/>
      <c r="I136" s="29">
        <v>81</v>
      </c>
      <c r="J136" s="40"/>
    </row>
    <row r="137" spans="2:10" x14ac:dyDescent="0.3">
      <c r="B137" s="28" t="s">
        <v>8</v>
      </c>
      <c r="C137" s="8">
        <v>43149</v>
      </c>
      <c r="D137" s="9" t="s">
        <v>31</v>
      </c>
      <c r="E137" s="29"/>
      <c r="F137" s="29">
        <v>72</v>
      </c>
      <c r="G137" s="9">
        <v>71</v>
      </c>
      <c r="H137" s="9"/>
      <c r="I137" s="29">
        <v>72</v>
      </c>
      <c r="J137" s="40"/>
    </row>
    <row r="138" spans="2:10" x14ac:dyDescent="0.3">
      <c r="B138" s="28" t="s">
        <v>39</v>
      </c>
      <c r="C138" s="8">
        <v>43149</v>
      </c>
      <c r="D138" s="9" t="s">
        <v>31</v>
      </c>
      <c r="E138" s="29"/>
      <c r="F138" s="29">
        <v>82</v>
      </c>
      <c r="G138" s="9">
        <v>71</v>
      </c>
      <c r="H138" s="9"/>
      <c r="I138" s="29">
        <v>82</v>
      </c>
      <c r="J138" s="40"/>
    </row>
    <row r="139" spans="2:10" x14ac:dyDescent="0.3">
      <c r="B139" s="28" t="s">
        <v>12</v>
      </c>
      <c r="C139" s="8">
        <v>43149</v>
      </c>
      <c r="D139" s="9" t="s">
        <v>31</v>
      </c>
      <c r="E139" s="29"/>
      <c r="F139" s="29">
        <v>75</v>
      </c>
      <c r="G139" s="9">
        <v>71</v>
      </c>
      <c r="H139" s="9"/>
      <c r="I139" s="29">
        <v>75</v>
      </c>
      <c r="J139" s="40"/>
    </row>
    <row r="140" spans="2:10" x14ac:dyDescent="0.3">
      <c r="B140" s="28" t="s">
        <v>38</v>
      </c>
      <c r="C140" s="8">
        <v>43149</v>
      </c>
      <c r="D140" s="9" t="s">
        <v>31</v>
      </c>
      <c r="E140" s="29"/>
      <c r="F140" s="29">
        <v>93</v>
      </c>
      <c r="G140" s="9">
        <v>71</v>
      </c>
      <c r="H140" s="9"/>
      <c r="I140" s="29">
        <v>93</v>
      </c>
      <c r="J140" s="40"/>
    </row>
    <row r="141" spans="2:10" x14ac:dyDescent="0.3">
      <c r="B141" s="28" t="s">
        <v>41</v>
      </c>
      <c r="C141" s="8">
        <v>43149</v>
      </c>
      <c r="D141" s="9" t="s">
        <v>31</v>
      </c>
      <c r="E141" s="29"/>
      <c r="F141" s="29">
        <v>80</v>
      </c>
      <c r="G141" s="9">
        <v>71</v>
      </c>
      <c r="H141" s="9"/>
      <c r="I141" s="29">
        <v>80</v>
      </c>
      <c r="J141" s="40"/>
    </row>
    <row r="142" spans="2:10" x14ac:dyDescent="0.3">
      <c r="B142" s="28" t="s">
        <v>42</v>
      </c>
      <c r="C142" s="8">
        <v>43149</v>
      </c>
      <c r="D142" s="9" t="s">
        <v>31</v>
      </c>
      <c r="E142" s="29"/>
      <c r="F142" s="29">
        <v>92</v>
      </c>
      <c r="G142" s="9">
        <v>71</v>
      </c>
      <c r="H142" s="9"/>
      <c r="I142" s="29">
        <v>92</v>
      </c>
      <c r="J142" s="40"/>
    </row>
    <row r="143" spans="2:10" x14ac:dyDescent="0.3">
      <c r="B143" s="31" t="s">
        <v>51</v>
      </c>
      <c r="C143" s="32">
        <v>43149</v>
      </c>
      <c r="D143" s="34" t="s">
        <v>31</v>
      </c>
      <c r="E143" s="34"/>
      <c r="F143" s="34">
        <v>75</v>
      </c>
      <c r="G143" s="34">
        <v>71</v>
      </c>
      <c r="H143" s="34"/>
      <c r="I143" s="34">
        <v>75</v>
      </c>
      <c r="J143" s="41"/>
    </row>
    <row r="144" spans="2:10" x14ac:dyDescent="0.3">
      <c r="B144" s="37" t="s">
        <v>14</v>
      </c>
      <c r="C144" s="42">
        <v>43156</v>
      </c>
      <c r="D144" s="18" t="s">
        <v>32</v>
      </c>
      <c r="E144" s="38"/>
      <c r="F144" s="18">
        <v>80</v>
      </c>
      <c r="G144" s="38">
        <v>72</v>
      </c>
      <c r="H144" s="38"/>
      <c r="I144" s="18">
        <v>80</v>
      </c>
      <c r="J144" s="39"/>
    </row>
    <row r="145" spans="2:10" x14ac:dyDescent="0.3">
      <c r="B145" s="28" t="s">
        <v>15</v>
      </c>
      <c r="C145" s="8">
        <v>43156</v>
      </c>
      <c r="D145" s="29" t="s">
        <v>32</v>
      </c>
      <c r="E145" s="9"/>
      <c r="F145" s="29">
        <v>77</v>
      </c>
      <c r="G145" s="9">
        <v>72</v>
      </c>
      <c r="H145" s="9"/>
      <c r="I145" s="29">
        <v>77</v>
      </c>
      <c r="J145" s="40"/>
    </row>
    <row r="146" spans="2:10" x14ac:dyDescent="0.3">
      <c r="B146" s="28" t="s">
        <v>36</v>
      </c>
      <c r="C146" s="8">
        <v>43156</v>
      </c>
      <c r="D146" s="29" t="s">
        <v>32</v>
      </c>
      <c r="E146" s="9"/>
      <c r="F146" s="29">
        <v>73</v>
      </c>
      <c r="G146" s="9">
        <v>72</v>
      </c>
      <c r="H146" s="9"/>
      <c r="I146" s="29">
        <v>73</v>
      </c>
      <c r="J146" s="40"/>
    </row>
    <row r="147" spans="2:10" x14ac:dyDescent="0.3">
      <c r="B147" s="28" t="s">
        <v>8</v>
      </c>
      <c r="C147" s="8">
        <v>43156</v>
      </c>
      <c r="D147" s="29" t="s">
        <v>32</v>
      </c>
      <c r="E147" s="9"/>
      <c r="F147" s="29">
        <v>78</v>
      </c>
      <c r="G147" s="9">
        <v>72</v>
      </c>
      <c r="H147" s="9"/>
      <c r="I147" s="29">
        <v>78</v>
      </c>
      <c r="J147" s="40"/>
    </row>
    <row r="148" spans="2:10" x14ac:dyDescent="0.3">
      <c r="B148" s="28" t="s">
        <v>39</v>
      </c>
      <c r="C148" s="8">
        <v>43156</v>
      </c>
      <c r="D148" s="29" t="s">
        <v>32</v>
      </c>
      <c r="E148" s="9"/>
      <c r="F148" s="29">
        <v>92</v>
      </c>
      <c r="G148" s="9">
        <v>72</v>
      </c>
      <c r="H148" s="9"/>
      <c r="I148" s="29">
        <v>92</v>
      </c>
      <c r="J148" s="40"/>
    </row>
    <row r="149" spans="2:10" x14ac:dyDescent="0.3">
      <c r="B149" s="28" t="s">
        <v>12</v>
      </c>
      <c r="C149" s="8">
        <v>43156</v>
      </c>
      <c r="D149" s="29" t="s">
        <v>32</v>
      </c>
      <c r="E149" s="9"/>
      <c r="F149" s="29">
        <v>88</v>
      </c>
      <c r="G149" s="9">
        <v>72</v>
      </c>
      <c r="H149" s="9"/>
      <c r="I149" s="29">
        <v>88</v>
      </c>
      <c r="J149" s="40"/>
    </row>
    <row r="150" spans="2:10" x14ac:dyDescent="0.3">
      <c r="B150" s="28" t="s">
        <v>38</v>
      </c>
      <c r="C150" s="8">
        <v>43156</v>
      </c>
      <c r="D150" s="29" t="s">
        <v>32</v>
      </c>
      <c r="E150" s="9"/>
      <c r="F150" s="29">
        <v>98</v>
      </c>
      <c r="G150" s="9">
        <v>72</v>
      </c>
      <c r="H150" s="9"/>
      <c r="I150" s="29">
        <v>98</v>
      </c>
      <c r="J150" s="40"/>
    </row>
    <row r="151" spans="2:10" x14ac:dyDescent="0.3">
      <c r="B151" s="28" t="s">
        <v>52</v>
      </c>
      <c r="C151" s="8">
        <v>43156</v>
      </c>
      <c r="D151" s="29" t="s">
        <v>32</v>
      </c>
      <c r="E151" s="9"/>
      <c r="F151" s="29">
        <v>101</v>
      </c>
      <c r="G151" s="9">
        <v>72</v>
      </c>
      <c r="H151" s="9"/>
      <c r="I151" s="29">
        <v>101</v>
      </c>
      <c r="J151" s="40"/>
    </row>
    <row r="152" spans="2:10" x14ac:dyDescent="0.3">
      <c r="B152" s="28" t="s">
        <v>40</v>
      </c>
      <c r="C152" s="8">
        <v>43156</v>
      </c>
      <c r="D152" s="29" t="s">
        <v>32</v>
      </c>
      <c r="E152" s="29"/>
      <c r="F152" s="29">
        <v>90</v>
      </c>
      <c r="G152" s="9">
        <v>72</v>
      </c>
      <c r="H152" s="9"/>
      <c r="I152" s="29">
        <v>90</v>
      </c>
      <c r="J152" s="40"/>
    </row>
    <row r="153" spans="2:10" x14ac:dyDescent="0.3">
      <c r="B153" s="37" t="s">
        <v>14</v>
      </c>
      <c r="C153" s="42">
        <v>43163</v>
      </c>
      <c r="D153" s="18" t="s">
        <v>28</v>
      </c>
      <c r="E153" s="38"/>
      <c r="F153" s="18">
        <v>83</v>
      </c>
      <c r="G153" s="38">
        <v>71</v>
      </c>
      <c r="H153" s="38"/>
      <c r="I153" s="18">
        <v>83</v>
      </c>
      <c r="J153" s="39"/>
    </row>
    <row r="154" spans="2:10" x14ac:dyDescent="0.3">
      <c r="B154" s="28" t="s">
        <v>15</v>
      </c>
      <c r="C154" s="8">
        <v>43163</v>
      </c>
      <c r="D154" s="29" t="s">
        <v>28</v>
      </c>
      <c r="E154" s="9"/>
      <c r="F154" s="29">
        <v>79</v>
      </c>
      <c r="G154" s="9">
        <v>71</v>
      </c>
      <c r="H154" s="9"/>
      <c r="I154" s="29">
        <v>79</v>
      </c>
      <c r="J154" s="40"/>
    </row>
    <row r="155" spans="2:10" x14ac:dyDescent="0.3">
      <c r="B155" s="28" t="s">
        <v>36</v>
      </c>
      <c r="C155" s="8">
        <v>43163</v>
      </c>
      <c r="D155" s="29" t="s">
        <v>28</v>
      </c>
      <c r="E155" s="9"/>
      <c r="F155" s="29">
        <v>71</v>
      </c>
      <c r="G155" s="9">
        <v>71</v>
      </c>
      <c r="H155" s="9"/>
      <c r="I155" s="29">
        <v>71</v>
      </c>
      <c r="J155" s="40"/>
    </row>
    <row r="156" spans="2:10" x14ac:dyDescent="0.3">
      <c r="B156" s="28" t="s">
        <v>8</v>
      </c>
      <c r="C156" s="8">
        <v>43163</v>
      </c>
      <c r="D156" s="29" t="s">
        <v>28</v>
      </c>
      <c r="E156" s="9"/>
      <c r="F156" s="29">
        <v>76</v>
      </c>
      <c r="G156" s="9">
        <v>71</v>
      </c>
      <c r="H156" s="9"/>
      <c r="I156" s="29">
        <v>76</v>
      </c>
      <c r="J156" s="40"/>
    </row>
    <row r="157" spans="2:10" x14ac:dyDescent="0.3">
      <c r="B157" s="28" t="s">
        <v>39</v>
      </c>
      <c r="C157" s="8">
        <v>43163</v>
      </c>
      <c r="D157" s="29" t="s">
        <v>28</v>
      </c>
      <c r="E157" s="29"/>
      <c r="F157" s="29">
        <v>87</v>
      </c>
      <c r="G157" s="9">
        <v>71</v>
      </c>
      <c r="H157" s="9"/>
      <c r="I157" s="29">
        <v>87</v>
      </c>
      <c r="J157" s="40"/>
    </row>
    <row r="158" spans="2:10" x14ac:dyDescent="0.3">
      <c r="B158" s="28" t="s">
        <v>38</v>
      </c>
      <c r="C158" s="8">
        <v>43163</v>
      </c>
      <c r="D158" s="29" t="s">
        <v>28</v>
      </c>
      <c r="E158" s="29"/>
      <c r="F158" s="29">
        <v>111</v>
      </c>
      <c r="G158" s="9">
        <v>71</v>
      </c>
      <c r="H158" s="9"/>
      <c r="I158" s="29">
        <v>111</v>
      </c>
      <c r="J158" s="40"/>
    </row>
    <row r="159" spans="2:10" x14ac:dyDescent="0.3">
      <c r="B159" s="28" t="s">
        <v>40</v>
      </c>
      <c r="C159" s="8">
        <v>43163</v>
      </c>
      <c r="D159" s="29" t="s">
        <v>28</v>
      </c>
      <c r="E159" s="29"/>
      <c r="F159" s="29">
        <v>99</v>
      </c>
      <c r="G159" s="9">
        <v>71</v>
      </c>
      <c r="H159" s="9"/>
      <c r="I159" s="29">
        <v>99</v>
      </c>
      <c r="J159" s="40"/>
    </row>
    <row r="160" spans="2:10" x14ac:dyDescent="0.3">
      <c r="B160" s="28" t="s">
        <v>37</v>
      </c>
      <c r="C160" s="8">
        <v>43163</v>
      </c>
      <c r="D160" s="29" t="s">
        <v>28</v>
      </c>
      <c r="E160" s="29"/>
      <c r="F160" s="29">
        <v>82</v>
      </c>
      <c r="G160" s="9">
        <v>71</v>
      </c>
      <c r="H160" s="9"/>
      <c r="I160" s="29">
        <v>82</v>
      </c>
      <c r="J160" s="40"/>
    </row>
    <row r="161" spans="2:10" x14ac:dyDescent="0.3">
      <c r="B161" s="28" t="s">
        <v>30</v>
      </c>
      <c r="C161" s="8">
        <v>43163</v>
      </c>
      <c r="D161" s="29" t="s">
        <v>28</v>
      </c>
      <c r="E161" s="29"/>
      <c r="F161" s="29">
        <v>81</v>
      </c>
      <c r="G161" s="9">
        <v>71</v>
      </c>
      <c r="H161" s="9"/>
      <c r="I161" s="29">
        <v>81</v>
      </c>
      <c r="J161" s="40"/>
    </row>
    <row r="162" spans="2:10" x14ac:dyDescent="0.3">
      <c r="B162" s="28" t="s">
        <v>49</v>
      </c>
      <c r="C162" s="8">
        <v>43163</v>
      </c>
      <c r="D162" s="29" t="s">
        <v>28</v>
      </c>
      <c r="E162" s="29"/>
      <c r="F162" s="29">
        <v>86</v>
      </c>
      <c r="G162" s="9">
        <v>71</v>
      </c>
      <c r="H162" s="9"/>
      <c r="I162" s="29">
        <v>86</v>
      </c>
      <c r="J162" s="40"/>
    </row>
    <row r="163" spans="2:10" x14ac:dyDescent="0.3">
      <c r="B163" s="28" t="s">
        <v>41</v>
      </c>
      <c r="C163" s="8">
        <v>43163</v>
      </c>
      <c r="D163" s="29" t="s">
        <v>28</v>
      </c>
      <c r="E163" s="29"/>
      <c r="F163" s="29">
        <v>78</v>
      </c>
      <c r="G163" s="9">
        <v>71</v>
      </c>
      <c r="H163" s="9"/>
      <c r="I163" s="29">
        <v>78</v>
      </c>
      <c r="J163" s="40"/>
    </row>
    <row r="164" spans="2:10" x14ac:dyDescent="0.3">
      <c r="B164" s="28" t="s">
        <v>42</v>
      </c>
      <c r="C164" s="8">
        <v>43163</v>
      </c>
      <c r="D164" s="29" t="s">
        <v>28</v>
      </c>
      <c r="E164" s="29"/>
      <c r="F164" s="29">
        <v>94</v>
      </c>
      <c r="G164" s="9">
        <v>71</v>
      </c>
      <c r="H164" s="9"/>
      <c r="I164" s="29">
        <v>94</v>
      </c>
      <c r="J164" s="40"/>
    </row>
    <row r="165" spans="2:10" x14ac:dyDescent="0.3">
      <c r="B165" s="37" t="s">
        <v>14</v>
      </c>
      <c r="C165" s="42">
        <v>43170</v>
      </c>
      <c r="D165" s="18" t="s">
        <v>18</v>
      </c>
      <c r="E165" s="38"/>
      <c r="F165" s="38">
        <v>77</v>
      </c>
      <c r="G165" s="18">
        <v>72</v>
      </c>
      <c r="H165" s="38"/>
      <c r="I165" s="38">
        <v>77</v>
      </c>
      <c r="J165" s="39"/>
    </row>
    <row r="166" spans="2:10" x14ac:dyDescent="0.3">
      <c r="B166" s="28" t="s">
        <v>15</v>
      </c>
      <c r="C166" s="8">
        <v>43170</v>
      </c>
      <c r="D166" s="29" t="s">
        <v>18</v>
      </c>
      <c r="E166" s="9"/>
      <c r="F166" s="29">
        <v>77</v>
      </c>
      <c r="G166" s="29">
        <v>72</v>
      </c>
      <c r="H166" s="9"/>
      <c r="I166" s="29">
        <v>77</v>
      </c>
      <c r="J166" s="40"/>
    </row>
    <row r="167" spans="2:10" x14ac:dyDescent="0.3">
      <c r="B167" s="28" t="s">
        <v>36</v>
      </c>
      <c r="C167" s="8">
        <v>43170</v>
      </c>
      <c r="D167" s="29" t="s">
        <v>18</v>
      </c>
      <c r="E167" s="9"/>
      <c r="F167" s="29">
        <v>72</v>
      </c>
      <c r="G167" s="29">
        <v>72</v>
      </c>
      <c r="H167" s="9"/>
      <c r="I167" s="29">
        <v>72</v>
      </c>
      <c r="J167" s="40"/>
    </row>
    <row r="168" spans="2:10" x14ac:dyDescent="0.3">
      <c r="B168" s="28" t="s">
        <v>8</v>
      </c>
      <c r="C168" s="8">
        <v>43170</v>
      </c>
      <c r="D168" s="29" t="s">
        <v>18</v>
      </c>
      <c r="E168" s="9"/>
      <c r="F168" s="29">
        <v>79</v>
      </c>
      <c r="G168" s="29">
        <v>72</v>
      </c>
      <c r="H168" s="9"/>
      <c r="I168" s="29">
        <v>79</v>
      </c>
      <c r="J168" s="40"/>
    </row>
    <row r="169" spans="2:10" x14ac:dyDescent="0.3">
      <c r="B169" s="28" t="s">
        <v>39</v>
      </c>
      <c r="C169" s="8">
        <v>43170</v>
      </c>
      <c r="D169" s="29" t="s">
        <v>18</v>
      </c>
      <c r="E169" s="29"/>
      <c r="F169" s="9" t="s">
        <v>46</v>
      </c>
      <c r="G169" s="29">
        <v>72</v>
      </c>
      <c r="H169" s="9"/>
      <c r="I169" s="9" t="s">
        <v>46</v>
      </c>
      <c r="J169" s="40"/>
    </row>
    <row r="170" spans="2:10" x14ac:dyDescent="0.3">
      <c r="B170" s="28" t="s">
        <v>40</v>
      </c>
      <c r="C170" s="8">
        <v>43170</v>
      </c>
      <c r="D170" s="29" t="s">
        <v>18</v>
      </c>
      <c r="E170" s="29"/>
      <c r="F170" s="29">
        <v>94</v>
      </c>
      <c r="G170" s="29">
        <v>72</v>
      </c>
      <c r="H170" s="9"/>
      <c r="I170" s="29">
        <v>94</v>
      </c>
      <c r="J170" s="40"/>
    </row>
    <row r="171" spans="2:10" x14ac:dyDescent="0.3">
      <c r="B171" s="28" t="s">
        <v>37</v>
      </c>
      <c r="C171" s="8">
        <v>43170</v>
      </c>
      <c r="D171" s="29" t="s">
        <v>18</v>
      </c>
      <c r="E171" s="29"/>
      <c r="F171" s="9">
        <v>81</v>
      </c>
      <c r="G171" s="29">
        <v>72</v>
      </c>
      <c r="H171" s="9"/>
      <c r="I171" s="9">
        <v>81</v>
      </c>
      <c r="J171" s="40"/>
    </row>
    <row r="172" spans="2:10" x14ac:dyDescent="0.3">
      <c r="B172" s="28" t="s">
        <v>41</v>
      </c>
      <c r="C172" s="8">
        <v>43170</v>
      </c>
      <c r="D172" s="29" t="s">
        <v>18</v>
      </c>
      <c r="E172" s="29"/>
      <c r="F172" s="29">
        <v>82</v>
      </c>
      <c r="G172" s="29">
        <v>72</v>
      </c>
      <c r="H172" s="9"/>
      <c r="I172" s="29">
        <v>82</v>
      </c>
      <c r="J172" s="40"/>
    </row>
    <row r="173" spans="2:10" x14ac:dyDescent="0.3">
      <c r="B173" s="31" t="s">
        <v>42</v>
      </c>
      <c r="C173" s="32">
        <v>43170</v>
      </c>
      <c r="D173" s="35" t="s">
        <v>18</v>
      </c>
      <c r="E173" s="35"/>
      <c r="F173" s="35">
        <v>101</v>
      </c>
      <c r="G173" s="35">
        <v>72</v>
      </c>
      <c r="H173" s="34"/>
      <c r="I173" s="35">
        <v>101</v>
      </c>
      <c r="J173" s="4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2021-2022</vt:lpstr>
      <vt:lpstr>2020-2021</vt:lpstr>
      <vt:lpstr>2019-2020</vt:lpstr>
      <vt:lpstr>2019-2020 jen rány</vt:lpstr>
      <vt:lpstr>2018-2019</vt:lpstr>
      <vt:lpstr>2018-2019 jen rány</vt:lpstr>
      <vt:lpstr>2017-2018</vt:lpstr>
    </vt:vector>
  </TitlesOfParts>
  <Company>Cleverlance Enterprise Solutions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Brňák</dc:creator>
  <cp:lastModifiedBy>Petr Brňák</cp:lastModifiedBy>
  <dcterms:created xsi:type="dcterms:W3CDTF">2017-01-27T17:14:28Z</dcterms:created>
  <dcterms:modified xsi:type="dcterms:W3CDTF">2022-03-20T18:48:01Z</dcterms:modified>
</cp:coreProperties>
</file>